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E:\Documento\Curso Internacional-RETOS\"/>
    </mc:Choice>
  </mc:AlternateContent>
  <bookViews>
    <workbookView xWindow="0" yWindow="0" windowWidth="20490" windowHeight="7050" tabRatio="797" activeTab="1"/>
  </bookViews>
  <sheets>
    <sheet name="Inicio" sheetId="6" r:id="rId1"/>
    <sheet name="Test de Lúsher" sheetId="7" r:id="rId2"/>
    <sheet name="PIRAMIDE LIDERAZGO INNOVADOR" sheetId="2" r:id="rId3"/>
    <sheet name="Cuestionario" sheetId="1" r:id="rId4"/>
    <sheet name="Resultados" sheetId="5" r:id="rId5"/>
    <sheet name="Graficos" sheetId="4" r:id="rId6"/>
    <sheet name="hoja de apoyo" sheetId="3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1" i="3" l="1"/>
  <c r="F25" i="3"/>
  <c r="F19" i="3"/>
  <c r="F16" i="3"/>
  <c r="F24" i="3"/>
  <c r="F20" i="3"/>
  <c r="F17" i="3"/>
  <c r="F13" i="3"/>
  <c r="B48" i="2"/>
  <c r="B23" i="7"/>
  <c r="B22" i="7"/>
  <c r="B21" i="7"/>
  <c r="B20" i="7"/>
  <c r="F9" i="3"/>
  <c r="F9" i="5" s="1"/>
  <c r="C7" i="5" s="1"/>
  <c r="F19" i="5"/>
  <c r="F13" i="5"/>
  <c r="F26" i="5"/>
  <c r="F22" i="5"/>
  <c r="F32" i="3"/>
  <c r="F29" i="5" s="1"/>
  <c r="F28" i="5"/>
  <c r="F30" i="3"/>
  <c r="F27" i="5" s="1"/>
  <c r="C13" i="5" s="1"/>
  <c r="F29" i="3"/>
  <c r="F17" i="5" s="1"/>
  <c r="F28" i="3"/>
  <c r="F16" i="5" s="1"/>
  <c r="F27" i="3"/>
  <c r="F15" i="5" s="1"/>
  <c r="F26" i="3"/>
  <c r="F20" i="5" s="1"/>
  <c r="F18" i="5"/>
  <c r="C10" i="5" s="1"/>
  <c r="F23" i="3"/>
  <c r="F32" i="5" s="1"/>
  <c r="F22" i="3"/>
  <c r="F31" i="5" s="1"/>
  <c r="F21" i="3"/>
  <c r="F30" i="5" s="1"/>
  <c r="C14" i="5" s="1"/>
  <c r="F23" i="5"/>
  <c r="F18" i="3"/>
  <c r="C10" i="3" s="1"/>
  <c r="F25" i="5"/>
  <c r="C12" i="5" s="1"/>
  <c r="F15" i="3"/>
  <c r="F14" i="3"/>
  <c r="F14" i="5" s="1"/>
  <c r="F12" i="3"/>
  <c r="F12" i="5"/>
  <c r="C8" i="5" s="1"/>
  <c r="F11" i="3"/>
  <c r="F11" i="5"/>
  <c r="F10" i="3"/>
  <c r="F10" i="5" s="1"/>
  <c r="F8" i="3"/>
  <c r="F8" i="5" s="1"/>
  <c r="F7" i="3"/>
  <c r="F7" i="5"/>
  <c r="F6" i="3"/>
  <c r="C9" i="3"/>
  <c r="F24" i="5"/>
  <c r="F6" i="5"/>
  <c r="C6" i="5" s="1"/>
  <c r="C12" i="3"/>
  <c r="O15" i="7" l="1"/>
  <c r="R15" i="7" s="1"/>
  <c r="O6" i="7"/>
  <c r="R6" i="7" s="1"/>
  <c r="O9" i="7"/>
  <c r="R9" i="7" s="1"/>
  <c r="O12" i="7"/>
  <c r="R12" i="7" s="1"/>
  <c r="C9" i="5"/>
  <c r="F21" i="5"/>
  <c r="C11" i="5" s="1"/>
  <c r="C11" i="3"/>
  <c r="C13" i="3"/>
  <c r="C14" i="3"/>
  <c r="C6" i="3"/>
  <c r="C8" i="3"/>
  <c r="C7" i="3"/>
</calcChain>
</file>

<file path=xl/sharedStrings.xml><?xml version="1.0" encoding="utf-8"?>
<sst xmlns="http://schemas.openxmlformats.org/spreadsheetml/2006/main" count="329" uniqueCount="278">
  <si>
    <t xml:space="preserve">Autoconciencia
</t>
  </si>
  <si>
    <t xml:space="preserve">Autocontrol 
</t>
  </si>
  <si>
    <t>Fuentes de poder</t>
  </si>
  <si>
    <t>EMPATÍA</t>
  </si>
  <si>
    <t>VISION ESTRATEGICA</t>
  </si>
  <si>
    <t>CAPACIDAD DE EJECUCIÓN</t>
  </si>
  <si>
    <t>GESTION DE EQUIPO</t>
  </si>
  <si>
    <t>EMPODERAMIENTO</t>
  </si>
  <si>
    <t>COHERENCIA</t>
  </si>
  <si>
    <t>CREATIVIDAD</t>
  </si>
  <si>
    <t>SENSIBILIDAD SOCIAL</t>
  </si>
  <si>
    <t>AUTOCONOCIMIENTO</t>
  </si>
  <si>
    <t>Centrado en las personas</t>
  </si>
  <si>
    <t>Escucha activa</t>
  </si>
  <si>
    <t>Motivaciones</t>
  </si>
  <si>
    <t>Visión holística</t>
  </si>
  <si>
    <t>Sostenibilidad ética social</t>
  </si>
  <si>
    <t>Proyectos con significado</t>
  </si>
  <si>
    <t>Just Do It</t>
  </si>
  <si>
    <t>Agilidad/proactividad</t>
  </si>
  <si>
    <t>Foco</t>
  </si>
  <si>
    <t>Perspectiva</t>
  </si>
  <si>
    <t>Saber priorizar</t>
  </si>
  <si>
    <t>Perseverancia</t>
  </si>
  <si>
    <t>Gestión de la diversidad</t>
  </si>
  <si>
    <t>Cultura colaborativa</t>
  </si>
  <si>
    <t>Meritocracia</t>
  </si>
  <si>
    <t>Cultura/sistema</t>
  </si>
  <si>
    <t>Autogestión</t>
  </si>
  <si>
    <t>Compartir información</t>
  </si>
  <si>
    <t>Congruencia decir/hacer</t>
  </si>
  <si>
    <t>Gestión por principios</t>
  </si>
  <si>
    <t>Coraje/autenticidad</t>
  </si>
  <si>
    <t>Curiosidad</t>
  </si>
  <si>
    <t>Reframing</t>
  </si>
  <si>
    <t>Hibridación</t>
  </si>
  <si>
    <t>¿Dedicas tiempo a tu desarrollo personal para reconocer tus fortalezas y debilidades?</t>
  </si>
  <si>
    <t>¿Sabes reconocerte a ti mismo/a?</t>
  </si>
  <si>
    <t>¿Las “fuentes de poder” sobre las que se cimenta mayoritariamente tu autoridad reflejan tu perfil de liderazgo?</t>
  </si>
  <si>
    <t>¿Das importancia al área afectiva y a los sentimientos?</t>
  </si>
  <si>
    <t>¿Te preocupas por la dignidad de las personas con las que colaboras?</t>
  </si>
  <si>
    <t>¿Escuchas y sabes escuchar de verdad?</t>
  </si>
  <si>
    <t>¿Realizas “trabajo de campo” para profundizar en las expectativas de tus clientes?</t>
  </si>
  <si>
    <t>¿Realizas “trabajo de campo” para profundizar en las expectativas de tus  trabajadores?</t>
  </si>
  <si>
    <t>¿Conectas realmente con tu gente? (Wifi emocional)</t>
  </si>
  <si>
    <t>¿Eres capaz de reconocer la interdependencia de tu empresa con su entorno?</t>
  </si>
  <si>
    <t>¿El fin justifica los medios?</t>
  </si>
  <si>
    <t>¿Piensas que no hay que hacer perder el tiempo a la gente con cosas vacías y sin valor?</t>
  </si>
  <si>
    <t>¿Para ti hay vida más allá del dinero?</t>
  </si>
  <si>
    <t>¿Te preocupas por dotar de sentido al trabajo de los demás?</t>
  </si>
  <si>
    <t>¿Tiendes a ser paternalista?</t>
  </si>
  <si>
    <t>¿Crees que la gente es incapaz de autogestionarse sola sin tu orientación?</t>
  </si>
  <si>
    <t>¿Las decisiones en tu organización están suficientemente descentralizadas?</t>
  </si>
  <si>
    <t>¿Tiendes a retener información como fuente de poder?</t>
  </si>
  <si>
    <t>¿Practicas la transparencia como hábito de liderazgo?</t>
  </si>
  <si>
    <t>¿Te cuesta colaborar?</t>
  </si>
  <si>
    <t>¿Prefieres siempre competir?</t>
  </si>
  <si>
    <t>¿Promueves e incentivas al personal por preferencias y favoritismos personales?</t>
  </si>
  <si>
    <t xml:space="preserve"> ¿Ascenderías a una persona que es muy competente en su trabajo aunque no te caiga bien?</t>
  </si>
  <si>
    <t>¿Eres curioso/a y te atraen los enfoques nuevos o prefieres moverte siempre por territorios conocidos?</t>
  </si>
  <si>
    <t>¿Te reservas tiempo durante el año para la reflexión y las “migraciones creativas”?</t>
  </si>
  <si>
    <t>¿Estás  dispuesto/a a arriesgarte?</t>
  </si>
  <si>
    <t>¿En el trabajo eres creativo/a?</t>
  </si>
  <si>
    <t>¿Te has formado en técnicas de creatividad?</t>
  </si>
  <si>
    <t>¿Fomentas el pensamiento alternativo de tu gente?</t>
  </si>
  <si>
    <t>¿Buscas inspiración en fuentes diversas?</t>
  </si>
  <si>
    <t>¿Te atreves con las combinaciones raras y a juntar conocimientos/personas dispares?</t>
  </si>
  <si>
    <t>¿Cuándo tienes una idea buena, te pones rápido con ella a hacer cosas y  a llevarla a la práctica?</t>
  </si>
  <si>
    <t>¿Cuándo estás trabajando para resolver un reto de innovación le das muchas vueltas y te invade la duda?</t>
  </si>
  <si>
    <t>¿Si tienes una idea que parece buena sueles probarla y experimentar con ella?</t>
  </si>
  <si>
    <t>¿Cuándo estás trabajando para resolver un reto de innovación prefieres estudiarlo a fondo y hacer “el-plan-perfecto” antes de comenzar?</t>
  </si>
  <si>
    <t>¿Eres perseverante para llevar las cosas que importan hasta el final?</t>
  </si>
  <si>
    <t>¿Te ocupas de fijar prioridades?</t>
  </si>
  <si>
    <t>¿Haces lo que dices?</t>
  </si>
  <si>
    <t>¿En la resolución de un reto de innovación tienes claro y aplicas tus 4 ó 5 principios clave que rigen la cultura de gestión de tu organización y que conforman su identidad singular?</t>
  </si>
  <si>
    <t>¿Te atreves a defender tus creencias aunque implique costes?</t>
  </si>
  <si>
    <t>¿Tomarías medidas antipopulares si crees que haces lo correcto?</t>
  </si>
  <si>
    <t>CUESTIONARIO: PIRAMIDE DEL LIDERAZGO INNOVADOR</t>
  </si>
  <si>
    <t>Nunca</t>
  </si>
  <si>
    <t>Siempre</t>
  </si>
  <si>
    <t>Aproximadamente la mitad de las veces</t>
  </si>
  <si>
    <t>Agunas veces</t>
  </si>
  <si>
    <t>Pocas veces</t>
  </si>
  <si>
    <t>Bastante veces</t>
  </si>
  <si>
    <t>Muchas veces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</si>
  <si>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</si>
  <si>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</si>
  <si>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</si>
  <si>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</si>
  <si>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</si>
  <si>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</si>
  <si>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</si>
  <si>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</si>
  <si>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</si>
  <si>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</si>
  <si>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</si>
  <si>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</si>
  <si>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</si>
  <si>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</si>
  <si>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</si>
  <si>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</si>
  <si>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</si>
  <si>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</si>
  <si>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</si>
  <si>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</si>
  <si>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</si>
  <si>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</si>
  <si>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</si>
  <si>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</si>
  <si>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</si>
  <si>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</si>
  <si>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</si>
  <si>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</si>
  <si>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</si>
  <si>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</si>
  <si>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</si>
  <si>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</si>
  <si>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</si>
  <si>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</si>
  <si>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</si>
  <si>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</si>
  <si>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</si>
  <si>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</si>
  <si>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</si>
  <si>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</si>
  <si>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</si>
  <si>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</si>
  <si>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</si>
  <si>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</si>
  <si>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</si>
  <si>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</si>
  <si>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</si>
  <si>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</si>
  <si>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P50</t>
  </si>
  <si>
    <t>P51</t>
  </si>
  <si>
    <t>P52</t>
  </si>
  <si>
    <t>P53</t>
  </si>
  <si>
    <t>P54</t>
  </si>
  <si>
    <t>P55</t>
  </si>
  <si>
    <t>P56</t>
  </si>
  <si>
    <t>P57</t>
  </si>
  <si>
    <t>P58</t>
  </si>
  <si>
    <t>P59</t>
  </si>
  <si>
    <t>P60</t>
  </si>
  <si>
    <t>P61</t>
  </si>
  <si>
    <t>P62</t>
  </si>
  <si>
    <t>P63</t>
  </si>
  <si>
    <t>P64</t>
  </si>
  <si>
    <t>P65</t>
  </si>
  <si>
    <t>P66</t>
  </si>
  <si>
    <t>P68</t>
  </si>
  <si>
    <t>VALORACION</t>
  </si>
  <si>
    <t>CRITERIOS</t>
  </si>
  <si>
    <t>COMPETENCIAS</t>
  </si>
  <si>
    <t xml:space="preserve"> ¿Has conseguido crear unas rutinas automáticas y un modelo de trabajar que funcione siempre aunque no estés?</t>
  </si>
  <si>
    <t>¿Sabes qué mueve e interesa realmente a cada uno de tus stakeholders porque lo has investigado y  no  porque lo presupones?</t>
  </si>
  <si>
    <t>¿Te consideras más un corredor/a de fondo que de sprint?</t>
  </si>
  <si>
    <t>¿Sabes hacia dónde quieres llevar tu organización al realizar un proyecto de innovación?</t>
  </si>
  <si>
    <t>¿No tienes problemas en mantener el foco en el propósito de un proyecto de innovación?</t>
  </si>
  <si>
    <t>¿Pones todas tus energías en un propósito  de un proyecto de innovación una vez que lo defines?</t>
  </si>
  <si>
    <t>¿A más incertidumbre y complejidad del proyecto  de innovación necesitas más claramente una “brújula” externa?</t>
  </si>
  <si>
    <t>¿Prefieres aparentar lo que realmente  eres aunque te ocasione problemas?</t>
  </si>
  <si>
    <t>CRITERIOS COMPETENCIALES DEL LIDERAZGO INNOVADOR</t>
  </si>
  <si>
    <t>COMPETENCIAS PARA UN LIDERAZGO INNOVADOR</t>
  </si>
  <si>
    <t>¿Eres consciente de cómo se reparten tus fuentes de poder (Coercitivo, De recompensa, Legítimo, Experto, Admiración)?</t>
  </si>
  <si>
    <t>¿Buscas incorporar a tu equipo gente distinta y muy diferente a la que ya tienes?</t>
  </si>
  <si>
    <t>¿Promueves los modelos de colaborar vs. competir (estrategias de Ganar-Ganar)?</t>
  </si>
  <si>
    <t>¿En tu proceder habitual estas más cerca de la cultura de prototipado y la rapidez que de la cultura de la hiperplanificación?</t>
  </si>
  <si>
    <t>¿Tu visión de los proyectos de innovación es más bien de futuro que de cortoplacismo?</t>
  </si>
  <si>
    <t>¿Das ejemplo en las cosas que pides a los demás?</t>
  </si>
  <si>
    <t>¿Tratas a los demás como te gusta que te traten a ti?</t>
  </si>
  <si>
    <t>¿Crees que lo que haces hacia la sociedad te va a afectar a ti?</t>
  </si>
  <si>
    <t>¿Crees que lo que haces hacia la sociedad te va a afectar a tu empresa?</t>
  </si>
  <si>
    <t>¿Para ti “el éxito no es llegar, sino llegar bien”?</t>
  </si>
  <si>
    <t>x</t>
  </si>
  <si>
    <t>¿Tu equipo de gestión es suficientemente amplio para incluir todas las necesidades organizativas de los proyectos de innovación?</t>
  </si>
  <si>
    <t>¿Crees que estás en el lugar (trabajo, nivel de responsabilidad,…) que deberías?</t>
  </si>
  <si>
    <t>¿Crees que gestionas tu vida?</t>
  </si>
  <si>
    <t xml:space="preserve"> ¿Crees que gestionas tu agenda?</t>
  </si>
  <si>
    <t xml:space="preserve"> ¿Crees que gestionas tus emociones?</t>
  </si>
  <si>
    <t>¿Te has preocupado en averiguar qué mueve e interesa realmente a cada uno de tus stakeholders de tus proyectos de innovación?</t>
  </si>
  <si>
    <t>¿Eres capaz de motivar a  tus stakeholders desde sus propias expectativas para alcanzar resultados efectivos de tus proyectos de innovación?</t>
  </si>
  <si>
    <t>¿Has dedicado tiempo a consolidar unas normas, valores y hábitos estables en tu organización y no practicas vinculadas a una  gestión arbitraria y personalista?</t>
  </si>
  <si>
    <t>¿Es dificil que te disperses de los objetivos definidos?</t>
  </si>
  <si>
    <t>Evaluación de modelo competencial del Liderazgo Innovador</t>
  </si>
  <si>
    <t>Alegre</t>
  </si>
  <si>
    <t>Activo</t>
  </si>
  <si>
    <t>Armonioso</t>
  </si>
  <si>
    <t>Paciente</t>
  </si>
  <si>
    <t>Sociable</t>
  </si>
  <si>
    <t>Enérgico</t>
  </si>
  <si>
    <t>Fiel</t>
  </si>
  <si>
    <t>Tranquilo</t>
  </si>
  <si>
    <t>Estable</t>
  </si>
  <si>
    <t>Extrovertido</t>
  </si>
  <si>
    <t>Calculador</t>
  </si>
  <si>
    <t>Dirigente</t>
  </si>
  <si>
    <t>Impulsivo</t>
  </si>
  <si>
    <t>Reflexivo</t>
  </si>
  <si>
    <t>Conciso</t>
  </si>
  <si>
    <t>Asertivo</t>
  </si>
  <si>
    <t>Buen argumentador</t>
  </si>
  <si>
    <t>Divertido</t>
  </si>
  <si>
    <t>Resuelto</t>
  </si>
  <si>
    <t>Optimista</t>
  </si>
  <si>
    <t>Coherente</t>
  </si>
  <si>
    <t>Atrevido</t>
  </si>
  <si>
    <t>Entusiasta</t>
  </si>
  <si>
    <t>Decidido</t>
  </si>
  <si>
    <t>Complaciente</t>
  </si>
  <si>
    <t>Certero</t>
  </si>
  <si>
    <t>Convincente</t>
  </si>
  <si>
    <t>Persuasivo</t>
  </si>
  <si>
    <t>Dinámico</t>
  </si>
  <si>
    <t>Analítico</t>
  </si>
  <si>
    <t>Cerril</t>
  </si>
  <si>
    <t>Detallista</t>
  </si>
  <si>
    <t>Tímido</t>
  </si>
  <si>
    <t>Preciso</t>
  </si>
  <si>
    <t>Reservado</t>
  </si>
  <si>
    <t>Metódico</t>
  </si>
  <si>
    <t>Riguroso</t>
  </si>
  <si>
    <t>Rígido</t>
  </si>
  <si>
    <t>Cuadriculado</t>
  </si>
  <si>
    <t>Insociable</t>
  </si>
  <si>
    <t>Frío</t>
  </si>
  <si>
    <t>Distante</t>
  </si>
  <si>
    <t>Quisquilloso</t>
  </si>
  <si>
    <t>Directo</t>
  </si>
  <si>
    <t>Resolutivo</t>
  </si>
  <si>
    <t>Emprendedor</t>
  </si>
  <si>
    <t>Exigente</t>
  </si>
  <si>
    <t>Razonable</t>
  </si>
  <si>
    <t xml:space="preserve">Empático </t>
  </si>
  <si>
    <t xml:space="preserve">Persistente </t>
  </si>
  <si>
    <t>Cuidadoso</t>
  </si>
  <si>
    <t>Conciliador</t>
  </si>
  <si>
    <t>Desenvuelto</t>
  </si>
  <si>
    <t>De trato fácil</t>
  </si>
  <si>
    <t>Agresivo</t>
  </si>
  <si>
    <t>Charlatán</t>
  </si>
  <si>
    <t>Cobarde</t>
  </si>
  <si>
    <t>Dependiente</t>
  </si>
  <si>
    <t>Descentrado</t>
  </si>
  <si>
    <t>Estresado</t>
  </si>
  <si>
    <t>Exaltado</t>
  </si>
  <si>
    <t>Excitable</t>
  </si>
  <si>
    <t>Frenético</t>
  </si>
  <si>
    <t>Impaciente</t>
  </si>
  <si>
    <t>Indiscreto</t>
  </si>
  <si>
    <t>Intolerante</t>
  </si>
  <si>
    <t>Irreflexivo</t>
  </si>
  <si>
    <t>Lento</t>
  </si>
  <si>
    <t>Pasivo</t>
  </si>
  <si>
    <t>Precipitado</t>
  </si>
  <si>
    <t>Soso</t>
  </si>
  <si>
    <t>Sumiso</t>
  </si>
  <si>
    <t>rojo</t>
  </si>
  <si>
    <t>verde</t>
  </si>
  <si>
    <t>azul</t>
  </si>
  <si>
    <t>amarillo</t>
  </si>
  <si>
    <t>Funciona muy bien en organizaciones que se encuentran en procesos de cambio o rediseño, inmersas en mercados competitivos y/o que tengan una cultura de trabajo por objetivos. Generan sentido de urgencia y presión a sus equipos de trabajo. Su frase ideal: “Venga, déjate de rollos y ponte a solucionarlo”. El líder ROJO tiene un estilo personal para generar resultados en el corto plazo; es controlador, presionador y perseverante, y a través de estas características se gana el respeto del equipo y lo moviliza para lograr las metas trazadas. Este líder tiene la capacidad de asumir grandes desafíos, trabajar bajo presión y prefiere un ambiente laboral innovador y retador.</t>
  </si>
  <si>
    <t>SU ESTILO DE LIDERAZGO ES:</t>
  </si>
  <si>
    <t xml:space="preserve">Marcar con una X si desea conocer su estido de liderazgo         </t>
  </si>
  <si>
    <t>Ante un líder amarillo: usa ejemplos y anécdotas para apoyar tus propuestas; apórtale nuevas ideas y enfoques, no los clásicos; dale tiempo a la socialización; pregúntale mucho y déjale hablar; entra en la dinámica de la relación personal; pídele consejo “tu … ¿cómo lo enfocarías? …”; nunca nunca nunca lo dejes por mentiroso</t>
  </si>
  <si>
    <t>Ante un líder verde: contextualiza y peripapetiza no seas directo, antes de ir al asunto “adórnalo” con, a poder ser, una parte emocional; no lo presiones, dale su tiempo para su reflexión; cuidado y prudencia con los comentarios adicionales; evita cualquier posible confrontación en público; no olvides los aspectos emocionales nunca; asegúrate de pedir su opinión</t>
  </si>
  <si>
    <t>Ante un líder rojo: ve directo al tema de conversación; demuestra los resultados tangibles de tu propuesta; no te excedas en los detalles, ve a lo esencial; se breve y concreto con los argumentos, no le des vueltas; no hables lento ni cantando al enumerar; no demuestres inseguridad</t>
  </si>
  <si>
    <t>Ante un líder azul: utiliza números y datos concretos en todo lo que presentes; explica de forma secuencial y muy organizada; no inventes, aporta pruebas o cállate; se amable pero no intentes “simpatizar”; dale mucha importancia al proceso, no solo al resultado; no contextualices, pero si rumoroliza</t>
  </si>
  <si>
    <t>COMO COMPORTARSE FRENTE A CADA ESTILO</t>
  </si>
  <si>
    <r>
      <t xml:space="preserve">Marcar con un </t>
    </r>
    <r>
      <rPr>
        <b/>
        <sz val="12"/>
        <color theme="1"/>
        <rFont val="Agency FB"/>
        <family val="2"/>
      </rPr>
      <t>1</t>
    </r>
    <r>
      <rPr>
        <sz val="12"/>
        <color theme="1"/>
        <rFont val="Agency FB"/>
        <family val="2"/>
      </rPr>
      <t xml:space="preserve"> aquellas descripciones que absolutamente le describan como persona en sus días buenos y sus días malos</t>
    </r>
  </si>
  <si>
    <t>Evaluación del estilo de liderazgo (Test de Lüscher CQ)</t>
  </si>
  <si>
    <t>INICIO</t>
  </si>
  <si>
    <t>Cliquee sobre la evaluación que desee realizar</t>
  </si>
  <si>
    <r>
      <t>Tienen un mejor desempeño en empresas conservadoras, estables y sólidas. Establecen lazos de confianza y lealtad. Su frase ideal:”</t>
    </r>
    <r>
      <rPr>
        <b/>
        <sz val="28"/>
        <color theme="0"/>
        <rFont val="Agency FB"/>
        <family val="2"/>
      </rPr>
      <t xml:space="preserve"> </t>
    </r>
    <r>
      <rPr>
        <b/>
        <sz val="11"/>
        <color theme="0"/>
        <rFont val="Calibri"/>
        <family val="2"/>
        <scheme val="minor"/>
      </rPr>
      <t>Tranquilidad, esto hay que reflexionarlo”. El líder VERDE tiene un estilo más democrático para ejercer su liderazgo, incitando a la tolerancia y la participación del equipo.  Es empático, cercano y conciliador, evita el conflicto y las fricciones, facilitando así su integración con el equipo, ganándose su confianza y generando compromiso genuino.  Le gusta seguir procedimientos paso a paso para llegar a las metas.</t>
    </r>
  </si>
  <si>
    <r>
      <t>Poseen capacidades técnicas, gran capacidad estratégica y un grado elevado de exigencia por un trabajo de calidad. Tienen mejores resultados en empresas rigurosas, conservadores, con procesos claramente definidos y con altos estándares de calidad. Su frase ideal:”</t>
    </r>
    <r>
      <rPr>
        <b/>
        <sz val="28"/>
        <color theme="0"/>
        <rFont val="Agency FB"/>
        <family val="2"/>
      </rPr>
      <t xml:space="preserve"> </t>
    </r>
    <r>
      <rPr>
        <b/>
        <sz val="11"/>
        <color theme="0"/>
        <rFont val="Calibri"/>
        <family val="2"/>
        <scheme val="minor"/>
      </rPr>
      <t>No lo veo claro …” El líder AZUL es conservador, se siente seguro con una planeación óptima de las acciones, haciendo fama a su personalidad metódica y, si las cosas se salen de control, tendrán sus planes de contingencia.  Lidera a través de la credibilidad que genera en su equipo, es conocedor, precavido y le gusta mantener el orden y la calidad.</t>
    </r>
  </si>
  <si>
    <r>
      <t>Son inspiradores, buenos comunicadores, relacionistas y creativos. Tienen su máximo desempeño en empresas que no son muy rigurosas en cuanto a procedimientos, donde haya una cultura de cercanía y donde su trabajo sea reconocido y valorado. Su frase ideal:”</t>
    </r>
    <r>
      <rPr>
        <b/>
        <sz val="28"/>
        <color theme="0"/>
        <rFont val="Agency FB"/>
        <family val="2"/>
      </rPr>
      <t xml:space="preserve"> </t>
    </r>
    <r>
      <rPr>
        <b/>
        <sz val="11"/>
        <color theme="0"/>
        <rFont val="Calibri"/>
        <family val="2"/>
        <scheme val="minor"/>
      </rPr>
      <t>No te preocupes, no hay problema”. El líder AMARILLO lidera a través de la inspiración.  Le gustan las ideas que les resulten seductoras, es sociable, elocuente y motivador.  El equipo lo sigue a través de su discurso.  Le gusta la participación y la interacción permanente con el equipo.  Es flexible y le gustan las reuniones, foros y capacitaciones, como escenarios perfectos para demostrar sus capacidades de liderazgo.</t>
    </r>
  </si>
  <si>
    <t>P67</t>
  </si>
  <si>
    <t>P11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</si>
</sst>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9"/>
      <color theme="1"/>
      <name val="Agency FB"/>
      <family val="2"/>
    </font>
    <font>
      <sz val="9"/>
      <color rgb="FF222A35"/>
      <name val="Agency FB"/>
      <family val="2"/>
    </font>
    <font>
      <sz val="11"/>
      <color rgb="FF222A35"/>
      <name val="Agency FB"/>
      <family val="2"/>
    </font>
    <font>
      <b/>
      <sz val="12"/>
      <color theme="7" tint="0.59999389629810485"/>
      <name val="Agency FB"/>
      <family val="2"/>
    </font>
    <font>
      <b/>
      <sz val="12"/>
      <color theme="7" tint="0.59999389629810485"/>
      <name val="Calibri"/>
      <family val="2"/>
      <scheme val="minor"/>
    </font>
    <font>
      <sz val="11"/>
      <color theme="1"/>
      <name val="Algerian"/>
      <family val="5"/>
    </font>
    <font>
      <b/>
      <sz val="14"/>
      <color theme="0"/>
      <name val="Agency FB"/>
      <family val="2"/>
    </font>
    <font>
      <sz val="11"/>
      <color theme="7" tint="0.59999389629810485"/>
      <name val="Calibri"/>
      <family val="2"/>
      <scheme val="minor"/>
    </font>
    <font>
      <sz val="10"/>
      <color theme="7" tint="0.59999389629810485"/>
      <name val="Agency FB"/>
      <family val="2"/>
    </font>
    <font>
      <sz val="20"/>
      <color theme="1"/>
      <name val="Agency FB"/>
      <family val="2"/>
    </font>
    <font>
      <u/>
      <sz val="11"/>
      <color theme="10"/>
      <name val="Calibri"/>
      <family val="2"/>
      <scheme val="minor"/>
    </font>
    <font>
      <sz val="20"/>
      <color theme="7" tint="0.79998168889431442"/>
      <name val="Agency FB"/>
      <family val="2"/>
    </font>
    <font>
      <sz val="24"/>
      <color theme="7" tint="0.79998168889431442"/>
      <name val="Agency FB"/>
      <family val="2"/>
    </font>
    <font>
      <sz val="11"/>
      <color rgb="FF00B0F0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gency FB"/>
      <family val="2"/>
    </font>
    <font>
      <b/>
      <sz val="12"/>
      <color theme="1"/>
      <name val="Agency FB"/>
      <family val="2"/>
    </font>
    <font>
      <b/>
      <sz val="18"/>
      <color theme="1"/>
      <name val="Agency FB"/>
      <family val="2"/>
    </font>
    <font>
      <sz val="14"/>
      <color rgb="FFFF0000"/>
      <name val="Agency FB"/>
      <family val="2"/>
    </font>
    <font>
      <sz val="14"/>
      <color rgb="FF00B0F0"/>
      <name val="Agency FB"/>
      <family val="2"/>
    </font>
    <font>
      <sz val="14"/>
      <color theme="7" tint="-0.249977111117893"/>
      <name val="Agency FB"/>
      <family val="2"/>
    </font>
    <font>
      <sz val="14"/>
      <color rgb="FF00B050"/>
      <name val="Agency FB"/>
      <family val="2"/>
    </font>
    <font>
      <sz val="24"/>
      <color theme="0"/>
      <name val="Agency FB"/>
      <family val="2"/>
    </font>
    <font>
      <sz val="16"/>
      <color theme="0"/>
      <name val="Agency FB"/>
      <family val="2"/>
    </font>
    <font>
      <b/>
      <sz val="11"/>
      <color theme="0"/>
      <name val="Calibri"/>
      <family val="2"/>
      <scheme val="minor"/>
    </font>
    <font>
      <b/>
      <sz val="28"/>
      <color theme="0"/>
      <name val="Agency FB"/>
      <family val="2"/>
    </font>
    <font>
      <sz val="11"/>
      <color theme="0"/>
      <name val="Algerian"/>
      <family val="5"/>
    </font>
    <font>
      <sz val="9"/>
      <color theme="0"/>
      <name val="Agency FB"/>
      <family val="2"/>
    </font>
    <font>
      <sz val="11"/>
      <color theme="0"/>
      <name val="Agency FB"/>
      <family val="2"/>
    </font>
    <font>
      <u/>
      <sz val="11"/>
      <color theme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9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0" borderId="0" xfId="0" applyFont="1" applyAlignment="1"/>
    <xf numFmtId="0" fontId="2" fillId="8" borderId="8" xfId="0" applyFont="1" applyFill="1" applyBorder="1" applyAlignment="1">
      <alignment horizontal="left" wrapText="1"/>
    </xf>
    <xf numFmtId="0" fontId="3" fillId="8" borderId="8" xfId="0" applyFont="1" applyFill="1" applyBorder="1" applyAlignment="1">
      <alignment horizontal="left" vertical="center"/>
    </xf>
    <xf numFmtId="0" fontId="3" fillId="8" borderId="10" xfId="0" applyFont="1" applyFill="1" applyBorder="1" applyAlignment="1">
      <alignment horizontal="left" vertical="center"/>
    </xf>
    <xf numFmtId="0" fontId="2" fillId="8" borderId="17" xfId="0" applyFont="1" applyFill="1" applyBorder="1" applyAlignment="1">
      <alignment horizontal="left" wrapText="1"/>
    </xf>
    <xf numFmtId="0" fontId="1" fillId="6" borderId="5" xfId="0" applyFont="1" applyFill="1" applyBorder="1" applyAlignment="1"/>
    <xf numFmtId="0" fontId="1" fillId="6" borderId="8" xfId="0" applyFont="1" applyFill="1" applyBorder="1" applyAlignment="1"/>
    <xf numFmtId="0" fontId="4" fillId="6" borderId="8" xfId="0" applyFont="1" applyFill="1" applyBorder="1" applyAlignment="1">
      <alignment vertical="center"/>
    </xf>
    <xf numFmtId="0" fontId="4" fillId="6" borderId="8" xfId="0" applyFont="1" applyFill="1" applyBorder="1" applyAlignment="1"/>
    <xf numFmtId="0" fontId="4" fillId="6" borderId="10" xfId="0" applyFont="1" applyFill="1" applyBorder="1" applyAlignment="1">
      <alignment vertical="center"/>
    </xf>
    <xf numFmtId="0" fontId="10" fillId="3" borderId="8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2" fontId="1" fillId="8" borderId="13" xfId="0" applyNumberFormat="1" applyFont="1" applyFill="1" applyBorder="1" applyAlignment="1">
      <alignment horizontal="center"/>
    </xf>
    <xf numFmtId="2" fontId="1" fillId="8" borderId="9" xfId="0" applyNumberFormat="1" applyFont="1" applyFill="1" applyBorder="1" applyAlignment="1">
      <alignment horizontal="center"/>
    </xf>
    <xf numFmtId="2" fontId="1" fillId="8" borderId="12" xfId="0" applyNumberFormat="1" applyFont="1" applyFill="1" applyBorder="1" applyAlignment="1">
      <alignment horizontal="center"/>
    </xf>
    <xf numFmtId="2" fontId="1" fillId="6" borderId="7" xfId="0" applyNumberFormat="1" applyFont="1" applyFill="1" applyBorder="1" applyAlignment="1">
      <alignment horizontal="center" vertical="center"/>
    </xf>
    <xf numFmtId="2" fontId="1" fillId="6" borderId="9" xfId="0" applyNumberFormat="1" applyFont="1" applyFill="1" applyBorder="1" applyAlignment="1">
      <alignment horizontal="center" vertical="center"/>
    </xf>
    <xf numFmtId="2" fontId="1" fillId="6" borderId="12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1" fillId="9" borderId="0" xfId="0" applyFont="1" applyFill="1"/>
    <xf numFmtId="0" fontId="11" fillId="3" borderId="0" xfId="0" applyFont="1" applyFill="1"/>
    <xf numFmtId="0" fontId="13" fillId="9" borderId="0" xfId="0" applyFont="1" applyFill="1"/>
    <xf numFmtId="0" fontId="14" fillId="9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 indent="4"/>
    </xf>
    <xf numFmtId="0" fontId="17" fillId="2" borderId="0" xfId="0" applyFont="1" applyFill="1"/>
    <xf numFmtId="0" fontId="15" fillId="2" borderId="0" xfId="0" applyFont="1" applyFill="1"/>
    <xf numFmtId="0" fontId="21" fillId="2" borderId="23" xfId="0" applyFont="1" applyFill="1" applyBorder="1" applyAlignment="1">
      <alignment horizontal="right" vertical="center"/>
    </xf>
    <xf numFmtId="0" fontId="18" fillId="2" borderId="0" xfId="0" applyFont="1" applyFill="1"/>
    <xf numFmtId="0" fontId="0" fillId="2" borderId="0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1" fillId="2" borderId="0" xfId="0" applyFont="1" applyFill="1"/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right" vertical="top"/>
    </xf>
    <xf numFmtId="0" fontId="26" fillId="9" borderId="22" xfId="1" applyFont="1" applyFill="1" applyBorder="1" applyAlignment="1">
      <alignment horizontal="center" vertical="center"/>
    </xf>
    <xf numFmtId="0" fontId="27" fillId="10" borderId="0" xfId="1" applyFont="1" applyFill="1" applyAlignment="1">
      <alignment horizontal="center" vertical="center"/>
    </xf>
    <xf numFmtId="0" fontId="18" fillId="2" borderId="0" xfId="0" applyFont="1" applyFill="1" applyBorder="1"/>
    <xf numFmtId="0" fontId="28" fillId="2" borderId="0" xfId="0" applyFont="1" applyFill="1" applyBorder="1"/>
    <xf numFmtId="0" fontId="28" fillId="2" borderId="0" xfId="0" applyFont="1" applyFill="1" applyAlignment="1">
      <alignment horizontal="justify" vertical="center"/>
    </xf>
    <xf numFmtId="0" fontId="30" fillId="2" borderId="0" xfId="0" applyFont="1" applyFill="1" applyBorder="1" applyAlignment="1"/>
    <xf numFmtId="0" fontId="31" fillId="2" borderId="0" xfId="0" applyFont="1" applyFill="1" applyBorder="1" applyAlignment="1">
      <alignment horizontal="left" wrapText="1"/>
    </xf>
    <xf numFmtId="0" fontId="32" fillId="2" borderId="0" xfId="0" applyFont="1" applyFill="1" applyBorder="1" applyAlignment="1"/>
    <xf numFmtId="0" fontId="31" fillId="2" borderId="0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justify" vertical="center"/>
    </xf>
    <xf numFmtId="0" fontId="32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right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10" fillId="3" borderId="24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 wrapText="1"/>
    </xf>
    <xf numFmtId="0" fontId="22" fillId="2" borderId="15" xfId="0" applyFont="1" applyFill="1" applyBorder="1" applyAlignment="1">
      <alignment horizontal="center" wrapText="1"/>
    </xf>
    <xf numFmtId="0" fontId="22" fillId="2" borderId="16" xfId="0" applyFont="1" applyFill="1" applyBorder="1" applyAlignment="1">
      <alignment horizont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/>
    <xf numFmtId="0" fontId="2" fillId="2" borderId="1" xfId="0" applyFont="1" applyFill="1" applyBorder="1" applyAlignment="1"/>
    <xf numFmtId="0" fontId="2" fillId="2" borderId="9" xfId="0" applyFont="1" applyFill="1" applyBorder="1" applyAlignment="1"/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8" fillId="5" borderId="18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8" fillId="7" borderId="20" xfId="0" applyFont="1" applyFill="1" applyBorder="1" applyAlignment="1">
      <alignment horizontal="center"/>
    </xf>
    <xf numFmtId="0" fontId="8" fillId="7" borderId="2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</cellXfs>
  <cellStyles count="4">
    <cellStyle name="Hipervínculo" xfId="1" builtinId="8"/>
    <cellStyle name="Hipervínculo visitado" xfId="2" builtinId="9" hidden="1"/>
    <cellStyle name="Hipervínculo visitado" xfId="3" builtinId="9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gency FB" panose="020B0503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Resultados!$B$5</c:f>
              <c:strCache>
                <c:ptCount val="1"/>
                <c:pt idx="0">
                  <c:v>CRITERIOS COMPETENCIALES DEL LIDERAZGO INNOVADOR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Resultados!$B$6:$B$14</c:f>
              <c:strCache>
                <c:ptCount val="9"/>
                <c:pt idx="0">
                  <c:v>AUTOCONOCIMIENTO</c:v>
                </c:pt>
                <c:pt idx="1">
                  <c:v>EMPATÍA</c:v>
                </c:pt>
                <c:pt idx="2">
                  <c:v>SENSIBILIDAD SOCIAL</c:v>
                </c:pt>
                <c:pt idx="3">
                  <c:v>VISION ESTRATEGICA</c:v>
                </c:pt>
                <c:pt idx="4">
                  <c:v>CAPACIDAD DE EJECUCIÓN</c:v>
                </c:pt>
                <c:pt idx="5">
                  <c:v>GESTION DE EQUIPO</c:v>
                </c:pt>
                <c:pt idx="6">
                  <c:v>EMPODERAMIENTO</c:v>
                </c:pt>
                <c:pt idx="7">
                  <c:v>COHERENCIA</c:v>
                </c:pt>
                <c:pt idx="8">
                  <c:v>CREATIVIDAD</c:v>
                </c:pt>
              </c:strCache>
            </c:strRef>
          </c:cat>
          <c:val>
            <c:numRef>
              <c:f>Resultados!$C$6:$C$14</c:f>
              <c:numCache>
                <c:formatCode>0.00</c:formatCode>
                <c:ptCount val="9"/>
                <c:pt idx="0">
                  <c:v>4.3888888888888884</c:v>
                </c:pt>
                <c:pt idx="1">
                  <c:v>3.6111111111111107</c:v>
                </c:pt>
                <c:pt idx="2">
                  <c:v>3.8333333333333335</c:v>
                </c:pt>
                <c:pt idx="3">
                  <c:v>2.1666666666666665</c:v>
                </c:pt>
                <c:pt idx="4">
                  <c:v>3.6111111111111107</c:v>
                </c:pt>
                <c:pt idx="5">
                  <c:v>4.333333333333333</c:v>
                </c:pt>
                <c:pt idx="6">
                  <c:v>4</c:v>
                </c:pt>
                <c:pt idx="7">
                  <c:v>3.6666666666666665</c:v>
                </c:pt>
                <c:pt idx="8">
                  <c:v>4.833333333333333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0-46A0-8414-7D6CF1BBD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2132360"/>
        <c:axId val="-2089396920"/>
      </c:radarChart>
      <c:catAx>
        <c:axId val="-2142132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gency FB" panose="020B0503020202020204" pitchFamily="34" charset="0"/>
                <a:ea typeface="+mn-ea"/>
                <a:cs typeface="+mn-cs"/>
              </a:defRPr>
            </a:pPr>
            <a:endParaRPr lang="en-US"/>
          </a:p>
        </c:txPr>
        <c:crossAx val="-2089396920"/>
        <c:crosses val="autoZero"/>
        <c:auto val="1"/>
        <c:lblAlgn val="ctr"/>
        <c:lblOffset val="100"/>
        <c:noMultiLvlLbl val="0"/>
      </c:catAx>
      <c:valAx>
        <c:axId val="-2089396920"/>
        <c:scaling>
          <c:orientation val="minMax"/>
          <c:max val="7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gency FB" panose="020B0503020202020204" pitchFamily="34" charset="0"/>
                <a:ea typeface="+mn-ea"/>
                <a:cs typeface="+mn-cs"/>
              </a:defRPr>
            </a:pPr>
            <a:endParaRPr lang="en-US"/>
          </a:p>
        </c:txPr>
        <c:crossAx val="-214213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Resultados!$E$5</c:f>
              <c:strCache>
                <c:ptCount val="1"/>
                <c:pt idx="0">
                  <c:v>COMPETENCIAS PARA UN LIDERAZGO INNOVADOR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Resultados!$E$6:$E$32</c:f>
              <c:strCache>
                <c:ptCount val="27"/>
                <c:pt idx="0">
                  <c:v>Autoconciencia
</c:v>
                </c:pt>
                <c:pt idx="1">
                  <c:v>Autocontrol 
</c:v>
                </c:pt>
                <c:pt idx="2">
                  <c:v>Fuentes de poder</c:v>
                </c:pt>
                <c:pt idx="3">
                  <c:v>Centrado en las personas</c:v>
                </c:pt>
                <c:pt idx="4">
                  <c:v>Escucha activa</c:v>
                </c:pt>
                <c:pt idx="5">
                  <c:v>Motivaciones</c:v>
                </c:pt>
                <c:pt idx="6">
                  <c:v>Visión holística</c:v>
                </c:pt>
                <c:pt idx="7">
                  <c:v>Sostenibilidad ética social</c:v>
                </c:pt>
                <c:pt idx="8">
                  <c:v>Proyectos con significado</c:v>
                </c:pt>
                <c:pt idx="9">
                  <c:v>Perspectiva</c:v>
                </c:pt>
                <c:pt idx="10">
                  <c:v>Saber priorizar</c:v>
                </c:pt>
                <c:pt idx="11">
                  <c:v>Foco</c:v>
                </c:pt>
                <c:pt idx="12">
                  <c:v>Just Do It</c:v>
                </c:pt>
                <c:pt idx="13">
                  <c:v>Agilidad/proactividad</c:v>
                </c:pt>
                <c:pt idx="14">
                  <c:v>Perseverancia</c:v>
                </c:pt>
                <c:pt idx="15">
                  <c:v>Gestión de la diversidad</c:v>
                </c:pt>
                <c:pt idx="16">
                  <c:v>Cultura colaborativa</c:v>
                </c:pt>
                <c:pt idx="17">
                  <c:v>Meritocracia</c:v>
                </c:pt>
                <c:pt idx="18">
                  <c:v>Cultura/sistema</c:v>
                </c:pt>
                <c:pt idx="19">
                  <c:v>Autogestión</c:v>
                </c:pt>
                <c:pt idx="20">
                  <c:v>Compartir información</c:v>
                </c:pt>
                <c:pt idx="21">
                  <c:v>Congruencia decir/hacer</c:v>
                </c:pt>
                <c:pt idx="22">
                  <c:v>Gestión por principios</c:v>
                </c:pt>
                <c:pt idx="23">
                  <c:v>Coraje/autenticidad</c:v>
                </c:pt>
                <c:pt idx="24">
                  <c:v>Curiosidad</c:v>
                </c:pt>
                <c:pt idx="25">
                  <c:v>Reframing</c:v>
                </c:pt>
                <c:pt idx="26">
                  <c:v>Hibridación</c:v>
                </c:pt>
              </c:strCache>
            </c:strRef>
          </c:cat>
          <c:val>
            <c:numRef>
              <c:f>Resultados!$F$6:$F$32</c:f>
              <c:numCache>
                <c:formatCode>0.00</c:formatCode>
                <c:ptCount val="27"/>
                <c:pt idx="0">
                  <c:v>4.333333333333333</c:v>
                </c:pt>
                <c:pt idx="1">
                  <c:v>5.333333333333333</c:v>
                </c:pt>
                <c:pt idx="2">
                  <c:v>3.5</c:v>
                </c:pt>
                <c:pt idx="3">
                  <c:v>4.333333333333333</c:v>
                </c:pt>
                <c:pt idx="4">
                  <c:v>4.5</c:v>
                </c:pt>
                <c:pt idx="5">
                  <c:v>2</c:v>
                </c:pt>
                <c:pt idx="6">
                  <c:v>3</c:v>
                </c:pt>
                <c:pt idx="7">
                  <c:v>4.5</c:v>
                </c:pt>
                <c:pt idx="8">
                  <c:v>4</c:v>
                </c:pt>
                <c:pt idx="9">
                  <c:v>2</c:v>
                </c:pt>
                <c:pt idx="10">
                  <c:v>1.5</c:v>
                </c:pt>
                <c:pt idx="11">
                  <c:v>3</c:v>
                </c:pt>
                <c:pt idx="12">
                  <c:v>4</c:v>
                </c:pt>
                <c:pt idx="13">
                  <c:v>4.333333333333333</c:v>
                </c:pt>
                <c:pt idx="14">
                  <c:v>2.5</c:v>
                </c:pt>
                <c:pt idx="15">
                  <c:v>5.5</c:v>
                </c:pt>
                <c:pt idx="16">
                  <c:v>4</c:v>
                </c:pt>
                <c:pt idx="17">
                  <c:v>3.5</c:v>
                </c:pt>
                <c:pt idx="18">
                  <c:v>3.5</c:v>
                </c:pt>
                <c:pt idx="19">
                  <c:v>5</c:v>
                </c:pt>
                <c:pt idx="20">
                  <c:v>3.5</c:v>
                </c:pt>
                <c:pt idx="21">
                  <c:v>4.5</c:v>
                </c:pt>
                <c:pt idx="22">
                  <c:v>3.5</c:v>
                </c:pt>
                <c:pt idx="23">
                  <c:v>3</c:v>
                </c:pt>
                <c:pt idx="24">
                  <c:v>2.3333333333333335</c:v>
                </c:pt>
                <c:pt idx="25">
                  <c:v>5.666666666666667</c:v>
                </c:pt>
                <c:pt idx="26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02-4860-805D-8BB28FAB9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5432088"/>
        <c:axId val="-2123453672"/>
      </c:radarChart>
      <c:catAx>
        <c:axId val="-2125432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gency FB" panose="020B0503020202020204" pitchFamily="34" charset="0"/>
                <a:ea typeface="+mn-ea"/>
                <a:cs typeface="+mn-cs"/>
              </a:defRPr>
            </a:pPr>
            <a:endParaRPr lang="en-US"/>
          </a:p>
        </c:txPr>
        <c:crossAx val="-2123453672"/>
        <c:crosses val="autoZero"/>
        <c:auto val="1"/>
        <c:lblAlgn val="ctr"/>
        <c:lblOffset val="100"/>
        <c:noMultiLvlLbl val="0"/>
      </c:catAx>
      <c:valAx>
        <c:axId val="-2123453672"/>
        <c:scaling>
          <c:orientation val="minMax"/>
          <c:max val="7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gency FB" panose="020B0503020202020204" pitchFamily="34" charset="0"/>
                <a:ea typeface="+mn-ea"/>
                <a:cs typeface="+mn-cs"/>
              </a:defRPr>
            </a:pPr>
            <a:endParaRPr lang="en-US"/>
          </a:p>
        </c:txPr>
        <c:crossAx val="-2125432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110092</xdr:colOff>
      <xdr:row>1</xdr:row>
      <xdr:rowOff>297222</xdr:rowOff>
    </xdr:from>
    <xdr:to>
      <xdr:col>14</xdr:col>
      <xdr:colOff>1022395</xdr:colOff>
      <xdr:row>4</xdr:row>
      <xdr:rowOff>199381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duotone>
            <a:schemeClr val="accent4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40000"/>
                  </a14:imgEffect>
                </a14:imgLayer>
              </a14:imgProps>
            </a:ext>
          </a:extLst>
        </a:blip>
        <a:srcRect l="2376" t="5680" r="57772" b="24840"/>
        <a:stretch/>
      </xdr:blipFill>
      <xdr:spPr>
        <a:xfrm>
          <a:off x="11140042" y="621072"/>
          <a:ext cx="912303" cy="1092784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8</xdr:row>
      <xdr:rowOff>41275</xdr:rowOff>
    </xdr:from>
    <xdr:to>
      <xdr:col>12</xdr:col>
      <xdr:colOff>423687</xdr:colOff>
      <xdr:row>10</xdr:row>
      <xdr:rowOff>57256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2955925"/>
          <a:ext cx="3109737" cy="6636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828675</xdr:colOff>
      <xdr:row>0</xdr:row>
      <xdr:rowOff>85725</xdr:rowOff>
    </xdr:from>
    <xdr:to>
      <xdr:col>12</xdr:col>
      <xdr:colOff>187325</xdr:colOff>
      <xdr:row>4</xdr:row>
      <xdr:rowOff>38886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877300" y="85725"/>
          <a:ext cx="625475" cy="715161"/>
        </a:xfrm>
        <a:prstGeom prst="rect">
          <a:avLst/>
        </a:prstGeom>
        <a:solidFill>
          <a:schemeClr val="accent4">
            <a:lumMod val="75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350"/>
        </a:p>
      </xdr:txBody>
    </xdr:sp>
    <xdr:clientData/>
  </xdr:twoCellAnchor>
  <xdr:twoCellAnchor>
    <xdr:from>
      <xdr:col>0</xdr:col>
      <xdr:colOff>761999</xdr:colOff>
      <xdr:row>0</xdr:row>
      <xdr:rowOff>76200</xdr:rowOff>
    </xdr:from>
    <xdr:to>
      <xdr:col>11</xdr:col>
      <xdr:colOff>742949</xdr:colOff>
      <xdr:row>4</xdr:row>
      <xdr:rowOff>29361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1999" y="76200"/>
          <a:ext cx="8029575" cy="715161"/>
        </a:xfrm>
        <a:prstGeom prst="rect">
          <a:avLst/>
        </a:prstGeom>
        <a:solidFill>
          <a:schemeClr val="tx2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350"/>
        </a:p>
      </xdr:txBody>
    </xdr:sp>
    <xdr:clientData/>
  </xdr:twoCellAnchor>
  <xdr:twoCellAnchor editAs="oneCell">
    <xdr:from>
      <xdr:col>11</xdr:col>
      <xdr:colOff>886641</xdr:colOff>
      <xdr:row>0</xdr:row>
      <xdr:rowOff>120774</xdr:rowOff>
    </xdr:from>
    <xdr:to>
      <xdr:col>12</xdr:col>
      <xdr:colOff>110630</xdr:colOff>
      <xdr:row>3</xdr:row>
      <xdr:rowOff>137186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duotone>
            <a:schemeClr val="accent4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40000"/>
                  </a14:imgEffect>
                </a14:imgLayer>
              </a14:imgProps>
            </a:ext>
          </a:extLst>
        </a:blip>
        <a:srcRect l="2376" t="5680" r="57772" b="24840"/>
        <a:stretch/>
      </xdr:blipFill>
      <xdr:spPr>
        <a:xfrm>
          <a:off x="8935266" y="120774"/>
          <a:ext cx="490814" cy="587912"/>
        </a:xfrm>
        <a:prstGeom prst="rect">
          <a:avLst/>
        </a:prstGeom>
      </xdr:spPr>
    </xdr:pic>
    <xdr:clientData/>
  </xdr:twoCellAnchor>
  <xdr:twoCellAnchor editAs="oneCell">
    <xdr:from>
      <xdr:col>1</xdr:col>
      <xdr:colOff>273255</xdr:colOff>
      <xdr:row>1</xdr:row>
      <xdr:rowOff>58575</xdr:rowOff>
    </xdr:from>
    <xdr:to>
      <xdr:col>3</xdr:col>
      <xdr:colOff>684122</xdr:colOff>
      <xdr:row>3</xdr:row>
      <xdr:rowOff>76285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255" y="249075"/>
          <a:ext cx="1868192" cy="398710"/>
        </a:xfrm>
        <a:prstGeom prst="rect">
          <a:avLst/>
        </a:prstGeom>
      </xdr:spPr>
    </xdr:pic>
    <xdr:clientData/>
  </xdr:twoCellAnchor>
  <xdr:twoCellAnchor>
    <xdr:from>
      <xdr:col>14</xdr:col>
      <xdr:colOff>6760724</xdr:colOff>
      <xdr:row>3</xdr:row>
      <xdr:rowOff>97277</xdr:rowOff>
    </xdr:from>
    <xdr:to>
      <xdr:col>15</xdr:col>
      <xdr:colOff>121596</xdr:colOff>
      <xdr:row>4</xdr:row>
      <xdr:rowOff>48639</xdr:rowOff>
    </xdr:to>
    <xdr:cxnSp macro="">
      <xdr:nvCxnSpPr>
        <xdr:cNvPr id="10" name="Conector: angular 9">
          <a:extLst>
            <a:ext uri="{FF2B5EF4-FFF2-40B4-BE49-F238E27FC236}">
              <a16:creationId xmlns:a16="http://schemas.microsoft.com/office/drawing/2014/main" id="{1C5A560C-34CA-4467-B63C-EF05C7F01C3B}"/>
            </a:ext>
          </a:extLst>
        </xdr:cNvPr>
        <xdr:cNvCxnSpPr/>
      </xdr:nvCxnSpPr>
      <xdr:spPr>
        <a:xfrm>
          <a:off x="16439745" y="668777"/>
          <a:ext cx="303989" cy="149968"/>
        </a:xfrm>
        <a:prstGeom prst="bentConnector3">
          <a:avLst>
            <a:gd name="adj1" fmla="val 98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2196353</xdr:colOff>
      <xdr:row>3</xdr:row>
      <xdr:rowOff>22412</xdr:rowOff>
    </xdr:from>
    <xdr:to>
      <xdr:col>14</xdr:col>
      <xdr:colOff>3697941</xdr:colOff>
      <xdr:row>3</xdr:row>
      <xdr:rowOff>201706</xdr:rowOff>
    </xdr:to>
    <xdr:sp macro="" textlink="">
      <xdr:nvSpPr>
        <xdr:cNvPr id="22" name="Flecha: a la derecha 21">
          <a:extLst>
            <a:ext uri="{FF2B5EF4-FFF2-40B4-BE49-F238E27FC236}">
              <a16:creationId xmlns:a16="http://schemas.microsoft.com/office/drawing/2014/main" id="{FBBB236C-0B69-41BB-A2B6-A45A7DE67436}"/>
            </a:ext>
          </a:extLst>
        </xdr:cNvPr>
        <xdr:cNvSpPr/>
      </xdr:nvSpPr>
      <xdr:spPr>
        <a:xfrm>
          <a:off x="11855824" y="593912"/>
          <a:ext cx="1501588" cy="179294"/>
        </a:xfrm>
        <a:prstGeom prst="righ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163607</xdr:colOff>
      <xdr:row>4</xdr:row>
      <xdr:rowOff>85165</xdr:rowOff>
    </xdr:from>
    <xdr:to>
      <xdr:col>11</xdr:col>
      <xdr:colOff>208430</xdr:colOff>
      <xdr:row>4</xdr:row>
      <xdr:rowOff>264459</xdr:rowOff>
    </xdr:to>
    <xdr:sp macro="" textlink="">
      <xdr:nvSpPr>
        <xdr:cNvPr id="23" name="Flecha: a la derecha 22">
          <a:extLst>
            <a:ext uri="{FF2B5EF4-FFF2-40B4-BE49-F238E27FC236}">
              <a16:creationId xmlns:a16="http://schemas.microsoft.com/office/drawing/2014/main" id="{61D9568C-6C75-4776-A640-CF896547529B}"/>
            </a:ext>
          </a:extLst>
        </xdr:cNvPr>
        <xdr:cNvSpPr/>
      </xdr:nvSpPr>
      <xdr:spPr>
        <a:xfrm rot="10800000">
          <a:off x="6752666" y="869577"/>
          <a:ext cx="1501588" cy="179294"/>
        </a:xfrm>
        <a:prstGeom prst="righ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392206</xdr:colOff>
      <xdr:row>2</xdr:row>
      <xdr:rowOff>44450</xdr:rowOff>
    </xdr:from>
    <xdr:to>
      <xdr:col>15</xdr:col>
      <xdr:colOff>342899</xdr:colOff>
      <xdr:row>5</xdr:row>
      <xdr:rowOff>123112</xdr:rowOff>
    </xdr:to>
    <xdr:sp macro="" textlink="">
      <xdr:nvSpPr>
        <xdr:cNvPr id="2" name="CuadroTexto 6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455147" y="417979"/>
          <a:ext cx="8373781" cy="63895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3600">
              <a:solidFill>
                <a:schemeClr val="tx2">
                  <a:lumMod val="50000"/>
                </a:schemeClr>
              </a:solidFill>
              <a:latin typeface="Agency FB" panose="020B0503020202020204" pitchFamily="34" charset="0"/>
            </a:rPr>
            <a:t>CANVAS DE LA PIRAMIDE DEL LIDERAZGO INNOVADOR</a:t>
          </a:r>
        </a:p>
      </xdr:txBody>
    </xdr:sp>
    <xdr:clientData/>
  </xdr:twoCellAnchor>
  <xdr:twoCellAnchor editAs="oneCell">
    <xdr:from>
      <xdr:col>2</xdr:col>
      <xdr:colOff>29883</xdr:colOff>
      <xdr:row>9</xdr:row>
      <xdr:rowOff>3734</xdr:rowOff>
    </xdr:from>
    <xdr:to>
      <xdr:col>18</xdr:col>
      <xdr:colOff>38238</xdr:colOff>
      <xdr:row>45</xdr:row>
      <xdr:rowOff>172510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0883" y="1603934"/>
          <a:ext cx="13216355" cy="65695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152400</xdr:colOff>
      <xdr:row>29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277813</xdr:colOff>
      <xdr:row>0</xdr:row>
      <xdr:rowOff>0</xdr:rowOff>
    </xdr:from>
    <xdr:to>
      <xdr:col>20</xdr:col>
      <xdr:colOff>504032</xdr:colOff>
      <xdr:row>30</xdr:row>
      <xdr:rowOff>104179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"/>
  <sheetViews>
    <sheetView workbookViewId="0">
      <selection activeCell="F16" sqref="F16"/>
    </sheetView>
  </sheetViews>
  <sheetFormatPr baseColWidth="10" defaultColWidth="10.85546875" defaultRowHeight="25.5" x14ac:dyDescent="0.35"/>
  <cols>
    <col min="1" max="1" width="10.85546875" style="23"/>
    <col min="2" max="2" width="29.42578125" style="23" customWidth="1"/>
    <col min="3" max="6" width="10.85546875" style="23"/>
    <col min="7" max="7" width="5.28515625" style="23" customWidth="1"/>
    <col min="8" max="13" width="10.85546875" style="23"/>
    <col min="14" max="14" width="5" style="23" customWidth="1"/>
    <col min="15" max="15" width="18.42578125" style="23" customWidth="1"/>
    <col min="16" max="16384" width="10.85546875" style="23"/>
  </cols>
  <sheetData>
    <row r="1" spans="2:15" ht="81.75" customHeight="1" x14ac:dyDescent="0.35"/>
    <row r="2" spans="2:15" ht="26.25" thickBot="1" x14ac:dyDescent="0.4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O2" s="25"/>
    </row>
    <row r="3" spans="2:15" ht="33.75" thickBot="1" x14ac:dyDescent="0.4">
      <c r="B3" s="26" t="s">
        <v>184</v>
      </c>
      <c r="C3" s="26"/>
      <c r="D3" s="26"/>
      <c r="E3" s="26"/>
      <c r="F3" s="26"/>
      <c r="G3" s="39" t="s">
        <v>174</v>
      </c>
      <c r="H3" s="26"/>
      <c r="I3" s="26"/>
      <c r="J3" s="26"/>
      <c r="K3" s="26"/>
      <c r="L3" s="26"/>
      <c r="M3" s="26"/>
      <c r="O3" s="25"/>
    </row>
    <row r="4" spans="2:15" ht="33.75" thickBot="1" x14ac:dyDescent="0.4">
      <c r="B4" s="26"/>
      <c r="C4" s="26"/>
      <c r="D4" s="26"/>
      <c r="E4" s="26"/>
      <c r="F4" s="26"/>
      <c r="G4" s="27"/>
      <c r="H4" s="26"/>
      <c r="I4" s="26"/>
      <c r="J4" s="26"/>
      <c r="K4" s="26"/>
      <c r="L4" s="26"/>
      <c r="M4" s="26"/>
      <c r="O4" s="25"/>
    </row>
    <row r="5" spans="2:15" ht="33.75" thickBot="1" x14ac:dyDescent="0.4">
      <c r="B5" s="26" t="s">
        <v>270</v>
      </c>
      <c r="C5" s="26"/>
      <c r="D5" s="26"/>
      <c r="E5" s="26"/>
      <c r="F5" s="26"/>
      <c r="G5" s="39" t="s">
        <v>174</v>
      </c>
      <c r="H5" s="26"/>
      <c r="I5" s="26"/>
      <c r="J5" s="26"/>
      <c r="K5" s="26"/>
      <c r="L5" s="26"/>
      <c r="M5" s="26"/>
      <c r="O5" s="25"/>
    </row>
    <row r="6" spans="2:15" x14ac:dyDescent="0.35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O6" s="25"/>
    </row>
    <row r="7" spans="2:15" x14ac:dyDescent="0.35">
      <c r="B7" s="26"/>
      <c r="C7" s="26"/>
      <c r="D7" s="26"/>
      <c r="E7" s="26"/>
      <c r="F7" s="26"/>
      <c r="G7" s="26" t="s">
        <v>272</v>
      </c>
      <c r="H7" s="26"/>
      <c r="I7" s="26"/>
      <c r="J7" s="26"/>
      <c r="K7" s="26"/>
      <c r="L7" s="26"/>
      <c r="M7" s="26"/>
      <c r="O7" s="25"/>
    </row>
    <row r="8" spans="2:15" x14ac:dyDescent="0.35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O8" s="25"/>
    </row>
  </sheetData>
  <sheetProtection algorithmName="SHA-512" hashValue="N5vbzUWOzSNlxTRlyy2IKtDB04Cuh2d7nReQBdX0e9l1paVhyr2si8AfRL+9kMlkZKcLhOdUic/yvw2mXj8kZg==" saltValue="gRdLqU8yKX/CCCKjYVjLBA==" spinCount="100000" sheet="1"/>
  <hyperlinks>
    <hyperlink ref="G5" location="'Test de Lúsher'!A1" display="x"/>
    <hyperlink ref="G3" location="'PIRAMIDE LIDERAZGO INNOVADOR'!A1" display="x"/>
  </hyperlinks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72"/>
  <sheetViews>
    <sheetView tabSelected="1" topLeftCell="A4" zoomScale="85" zoomScaleNormal="85" zoomScalePageLayoutView="85" workbookViewId="0">
      <selection activeCell="M14" sqref="M14"/>
    </sheetView>
  </sheetViews>
  <sheetFormatPr baseColWidth="10" defaultRowHeight="15" x14ac:dyDescent="0.25"/>
  <cols>
    <col min="1" max="1" width="10.85546875" style="1"/>
    <col min="2" max="2" width="19" style="1" customWidth="1"/>
    <col min="3" max="3" width="2.85546875" customWidth="1"/>
    <col min="4" max="4" width="19" style="1" customWidth="1"/>
    <col min="5" max="5" width="2.85546875" customWidth="1"/>
    <col min="6" max="6" width="19" style="1" customWidth="1"/>
    <col min="7" max="7" width="2.85546875" customWidth="1"/>
    <col min="8" max="8" width="19" style="1" customWidth="1"/>
    <col min="9" max="9" width="2.85546875" customWidth="1"/>
    <col min="10" max="10" width="19" style="1" customWidth="1"/>
    <col min="11" max="11" width="2.85546875" customWidth="1"/>
    <col min="12" max="12" width="19" style="1" customWidth="1"/>
    <col min="13" max="13" width="2.85546875" customWidth="1"/>
    <col min="14" max="14" width="2.42578125" style="1" customWidth="1"/>
    <col min="15" max="15" width="104.140625" style="1" customWidth="1"/>
    <col min="16" max="17" width="3.42578125" style="1" customWidth="1"/>
    <col min="18" max="18" width="50.7109375" style="1" customWidth="1"/>
    <col min="19" max="88" width="10.85546875" style="1"/>
  </cols>
  <sheetData>
    <row r="1" spans="2:18" s="1" customFormat="1" x14ac:dyDescent="0.25"/>
    <row r="2" spans="2:18" s="1" customFormat="1" x14ac:dyDescent="0.25"/>
    <row r="3" spans="2:18" s="1" customFormat="1" x14ac:dyDescent="0.25"/>
    <row r="4" spans="2:18" s="1" customFormat="1" ht="16.5" thickBot="1" x14ac:dyDescent="0.3">
      <c r="O4" s="38" t="s">
        <v>263</v>
      </c>
    </row>
    <row r="5" spans="2:18" s="1" customFormat="1" ht="26.25" thickBot="1" x14ac:dyDescent="0.3">
      <c r="B5" s="37" t="s">
        <v>269</v>
      </c>
      <c r="C5" s="36"/>
      <c r="D5" s="36"/>
      <c r="E5" s="36"/>
      <c r="F5" s="36"/>
      <c r="O5" s="31" t="s">
        <v>262</v>
      </c>
      <c r="P5" s="35" t="s">
        <v>174</v>
      </c>
      <c r="Q5" s="33"/>
      <c r="R5" s="31" t="s">
        <v>268</v>
      </c>
    </row>
    <row r="6" spans="2:18" ht="39" customHeight="1" x14ac:dyDescent="0.25">
      <c r="B6" s="50" t="s">
        <v>186</v>
      </c>
      <c r="C6" s="51"/>
      <c r="D6" s="50" t="s">
        <v>255</v>
      </c>
      <c r="E6" s="51"/>
      <c r="F6" s="50" t="s">
        <v>217</v>
      </c>
      <c r="G6" s="51"/>
      <c r="H6" s="50" t="s">
        <v>206</v>
      </c>
      <c r="I6" s="51"/>
      <c r="J6" s="50" t="s">
        <v>230</v>
      </c>
      <c r="K6" s="51"/>
      <c r="L6" s="50" t="s">
        <v>210</v>
      </c>
      <c r="M6" s="34"/>
      <c r="O6" s="61" t="str">
        <f>IF(B20=0,"",IF(B20=MAX(B20:B23),'hoja de apoyo'!P3,""))</f>
        <v/>
      </c>
      <c r="R6" s="61" t="str">
        <f>IF(O6="","",'hoja de apoyo'!P9)</f>
        <v/>
      </c>
    </row>
    <row r="7" spans="2:18" ht="39" customHeight="1" x14ac:dyDescent="0.25">
      <c r="B7" s="50" t="s">
        <v>223</v>
      </c>
      <c r="C7" s="51"/>
      <c r="D7" s="50" t="s">
        <v>239</v>
      </c>
      <c r="E7" s="51"/>
      <c r="F7" s="50" t="s">
        <v>192</v>
      </c>
      <c r="G7" s="51"/>
      <c r="H7" s="50" t="s">
        <v>219</v>
      </c>
      <c r="I7" s="51"/>
      <c r="J7" s="50" t="s">
        <v>207</v>
      </c>
      <c r="K7" s="51"/>
      <c r="L7" s="50" t="s">
        <v>240</v>
      </c>
      <c r="M7" s="34"/>
      <c r="O7" s="62"/>
      <c r="R7" s="62"/>
    </row>
    <row r="8" spans="2:18" ht="39" customHeight="1" thickBot="1" x14ac:dyDescent="0.3">
      <c r="B8" s="50" t="s">
        <v>231</v>
      </c>
      <c r="C8" s="51"/>
      <c r="D8" s="50" t="s">
        <v>213</v>
      </c>
      <c r="E8" s="51"/>
      <c r="F8" s="50" t="s">
        <v>212</v>
      </c>
      <c r="G8" s="51"/>
      <c r="H8" s="50" t="s">
        <v>201</v>
      </c>
      <c r="I8" s="51"/>
      <c r="J8" s="50" t="s">
        <v>193</v>
      </c>
      <c r="K8" s="51"/>
      <c r="L8" s="50" t="s">
        <v>241</v>
      </c>
      <c r="M8" s="34"/>
      <c r="O8" s="63"/>
      <c r="R8" s="63"/>
    </row>
    <row r="9" spans="2:18" ht="39" customHeight="1" x14ac:dyDescent="0.25">
      <c r="B9" s="50" t="s">
        <v>194</v>
      </c>
      <c r="C9" s="51"/>
      <c r="D9" s="50" t="s">
        <v>228</v>
      </c>
      <c r="E9" s="51"/>
      <c r="F9" s="50" t="s">
        <v>248</v>
      </c>
      <c r="G9" s="51"/>
      <c r="H9" s="50" t="s">
        <v>195</v>
      </c>
      <c r="I9" s="51"/>
      <c r="J9" s="50" t="s">
        <v>244</v>
      </c>
      <c r="K9" s="51"/>
      <c r="L9" s="50" t="s">
        <v>205</v>
      </c>
      <c r="M9" s="34"/>
      <c r="O9" s="64" t="str">
        <f>IF(B21=0,"",IF(B21=MAX(B20:B23),'hoja de apoyo'!P5,""))</f>
        <v/>
      </c>
      <c r="R9" s="64" t="str">
        <f>IF(O9="","",'hoja de apoyo'!P11)</f>
        <v/>
      </c>
    </row>
    <row r="10" spans="2:18" ht="39" customHeight="1" x14ac:dyDescent="0.25">
      <c r="B10" s="50" t="s">
        <v>236</v>
      </c>
      <c r="C10" s="51"/>
      <c r="D10" s="50" t="s">
        <v>196</v>
      </c>
      <c r="E10" s="51"/>
      <c r="F10" s="50" t="s">
        <v>214</v>
      </c>
      <c r="G10" s="51"/>
      <c r="H10" s="50" t="s">
        <v>215</v>
      </c>
      <c r="I10" s="51"/>
      <c r="J10" s="50" t="s">
        <v>245</v>
      </c>
      <c r="K10" s="51"/>
      <c r="L10" s="50" t="s">
        <v>209</v>
      </c>
      <c r="M10" s="34"/>
      <c r="O10" s="65"/>
      <c r="R10" s="65"/>
    </row>
    <row r="11" spans="2:18" ht="39" customHeight="1" thickBot="1" x14ac:dyDescent="0.3">
      <c r="B11" s="50" t="s">
        <v>229</v>
      </c>
      <c r="C11" s="51"/>
      <c r="D11" s="50" t="s">
        <v>226</v>
      </c>
      <c r="E11" s="51"/>
      <c r="F11" s="50" t="s">
        <v>187</v>
      </c>
      <c r="G11" s="51"/>
      <c r="H11" s="50" t="s">
        <v>250</v>
      </c>
      <c r="I11" s="51"/>
      <c r="J11" s="50" t="s">
        <v>246</v>
      </c>
      <c r="K11" s="51"/>
      <c r="L11" s="50" t="s">
        <v>197</v>
      </c>
      <c r="M11" s="34"/>
      <c r="O11" s="66"/>
      <c r="R11" s="66"/>
    </row>
    <row r="12" spans="2:18" ht="39" customHeight="1" x14ac:dyDescent="0.25">
      <c r="B12" s="50" t="s">
        <v>243</v>
      </c>
      <c r="C12" s="51"/>
      <c r="D12" s="50" t="s">
        <v>202</v>
      </c>
      <c r="E12" s="51"/>
      <c r="F12" s="50" t="s">
        <v>200</v>
      </c>
      <c r="G12" s="51"/>
      <c r="H12" s="50" t="s">
        <v>190</v>
      </c>
      <c r="I12" s="51"/>
      <c r="J12" s="50" t="s">
        <v>247</v>
      </c>
      <c r="K12" s="51"/>
      <c r="L12" s="50" t="s">
        <v>199</v>
      </c>
      <c r="M12" s="34"/>
      <c r="O12" s="67" t="str">
        <f>IF(B22=0,"",IF(B22=MAX(B20:B23),'hoja de apoyo'!P4,""))</f>
        <v/>
      </c>
      <c r="R12" s="67" t="str">
        <f>IF(O12="","",'hoja de apoyo'!P10)</f>
        <v/>
      </c>
    </row>
    <row r="13" spans="2:18" ht="39" customHeight="1" x14ac:dyDescent="0.25">
      <c r="B13" s="50" t="s">
        <v>237</v>
      </c>
      <c r="C13" s="51"/>
      <c r="D13" s="50" t="s">
        <v>233</v>
      </c>
      <c r="E13" s="51"/>
      <c r="F13" s="50" t="s">
        <v>254</v>
      </c>
      <c r="G13" s="51"/>
      <c r="H13" s="50" t="s">
        <v>251</v>
      </c>
      <c r="I13" s="51"/>
      <c r="J13" s="50" t="s">
        <v>253</v>
      </c>
      <c r="K13" s="51"/>
      <c r="L13" s="50" t="s">
        <v>211</v>
      </c>
      <c r="M13" s="34"/>
      <c r="O13" s="68"/>
      <c r="R13" s="68"/>
    </row>
    <row r="14" spans="2:18" ht="39" customHeight="1" thickBot="1" x14ac:dyDescent="0.3">
      <c r="B14" s="50" t="s">
        <v>216</v>
      </c>
      <c r="C14" s="51"/>
      <c r="D14" s="50" t="s">
        <v>256</v>
      </c>
      <c r="E14" s="51"/>
      <c r="F14" s="50" t="s">
        <v>218</v>
      </c>
      <c r="G14" s="51"/>
      <c r="H14" s="50" t="s">
        <v>252</v>
      </c>
      <c r="I14" s="51"/>
      <c r="J14" s="50" t="s">
        <v>235</v>
      </c>
      <c r="K14" s="51"/>
      <c r="L14" s="50" t="s">
        <v>191</v>
      </c>
      <c r="M14" s="34"/>
      <c r="O14" s="69"/>
      <c r="R14" s="69"/>
    </row>
    <row r="15" spans="2:18" ht="39" customHeight="1" x14ac:dyDescent="0.25">
      <c r="B15" s="50" t="s">
        <v>185</v>
      </c>
      <c r="C15" s="51"/>
      <c r="D15" s="50" t="s">
        <v>203</v>
      </c>
      <c r="E15" s="51"/>
      <c r="F15" s="50" t="s">
        <v>227</v>
      </c>
      <c r="G15" s="51"/>
      <c r="H15" s="50" t="s">
        <v>220</v>
      </c>
      <c r="I15" s="51"/>
      <c r="J15" s="50" t="s">
        <v>238</v>
      </c>
      <c r="K15" s="51"/>
      <c r="L15" s="50" t="s">
        <v>224</v>
      </c>
      <c r="M15" s="34"/>
      <c r="O15" s="70" t="str">
        <f>IF(B23=0,"",IF(B23=MAX(B20:B23),'hoja de apoyo'!P6,""))</f>
        <v/>
      </c>
      <c r="R15" s="70" t="str">
        <f>IF(O15="","",'hoja de apoyo'!P12)</f>
        <v/>
      </c>
    </row>
    <row r="16" spans="2:18" ht="39" customHeight="1" x14ac:dyDescent="0.25">
      <c r="B16" s="50" t="s">
        <v>234</v>
      </c>
      <c r="C16" s="51"/>
      <c r="D16" s="50" t="s">
        <v>222</v>
      </c>
      <c r="E16" s="51"/>
      <c r="F16" s="50" t="s">
        <v>232</v>
      </c>
      <c r="G16" s="51"/>
      <c r="H16" s="50" t="s">
        <v>204</v>
      </c>
      <c r="I16" s="51"/>
      <c r="J16" s="50" t="s">
        <v>208</v>
      </c>
      <c r="K16" s="51"/>
      <c r="L16" s="50" t="s">
        <v>225</v>
      </c>
      <c r="M16" s="34"/>
      <c r="O16" s="71"/>
      <c r="R16" s="71"/>
    </row>
    <row r="17" spans="1:18" ht="39" customHeight="1" thickBot="1" x14ac:dyDescent="0.3">
      <c r="B17" s="50" t="s">
        <v>189</v>
      </c>
      <c r="C17" s="51"/>
      <c r="D17" s="50" t="s">
        <v>221</v>
      </c>
      <c r="E17" s="51"/>
      <c r="F17" s="50" t="s">
        <v>198</v>
      </c>
      <c r="G17" s="51"/>
      <c r="H17" s="50" t="s">
        <v>188</v>
      </c>
      <c r="I17" s="51"/>
      <c r="J17" s="50" t="s">
        <v>242</v>
      </c>
      <c r="K17" s="51"/>
      <c r="L17" s="50" t="s">
        <v>249</v>
      </c>
      <c r="M17" s="34"/>
      <c r="O17" s="72"/>
      <c r="R17" s="72"/>
    </row>
    <row r="18" spans="1:18" s="1" customFormat="1" x14ac:dyDescent="0.25"/>
    <row r="19" spans="1:18" s="1" customFormat="1" x14ac:dyDescent="0.25"/>
    <row r="20" spans="1:18" s="1" customFormat="1" x14ac:dyDescent="0.25">
      <c r="B20" s="32">
        <f>IF(P5="","",COUNT(C6,C8,C11,E15,E10,E9,E7,G9,G12,I12,I11,I8,I6,K6,K10,K11,K16,M11))</f>
        <v>0</v>
      </c>
    </row>
    <row r="21" spans="1:18" s="1" customFormat="1" x14ac:dyDescent="0.25">
      <c r="B21" s="32">
        <f>IF(P5="","",COUNT(C7,C14,E17,E16,E11,G10,G6,I7,I9,I10,I15,G14,G15,G17,M16,M15,M12,M9,M6))</f>
        <v>0</v>
      </c>
    </row>
    <row r="22" spans="1:18" s="1" customFormat="1" x14ac:dyDescent="0.25">
      <c r="B22" s="32">
        <f>IF(P5="","",COUNT(C10,C12,C16,E14,E13,E6,G7,G11,G16,I17,I14,K8,K13,K14,K17,M14,M10,M8))</f>
        <v>0</v>
      </c>
      <c r="J22" s="30"/>
    </row>
    <row r="23" spans="1:18" s="1" customFormat="1" ht="19.5" x14ac:dyDescent="0.25">
      <c r="A23" s="40" t="s">
        <v>271</v>
      </c>
      <c r="B23" s="32">
        <f>IF(P5="","",COUNT(C9,C13,C15,C17,E12,E8,G8,G13,I16,I13,K7,K9,K12,K15,M17,M13,M7))</f>
        <v>0</v>
      </c>
    </row>
    <row r="24" spans="1:18" s="1" customFormat="1" x14ac:dyDescent="0.25"/>
    <row r="25" spans="1:18" s="1" customFormat="1" x14ac:dyDescent="0.25"/>
    <row r="26" spans="1:18" s="1" customFormat="1" x14ac:dyDescent="0.25"/>
    <row r="27" spans="1:18" s="1" customFormat="1" x14ac:dyDescent="0.25"/>
    <row r="28" spans="1:18" s="1" customFormat="1" x14ac:dyDescent="0.25">
      <c r="L28" s="30"/>
    </row>
    <row r="29" spans="1:18" s="1" customFormat="1" x14ac:dyDescent="0.25"/>
    <row r="30" spans="1:18" s="1" customFormat="1" x14ac:dyDescent="0.25"/>
    <row r="31" spans="1:18" s="1" customFormat="1" x14ac:dyDescent="0.25"/>
    <row r="32" spans="1:18" s="1" customFormat="1" x14ac:dyDescent="0.25"/>
    <row r="33" spans="2:8" s="1" customFormat="1" ht="36" x14ac:dyDescent="0.25">
      <c r="B33" s="28"/>
      <c r="H33" s="29"/>
    </row>
    <row r="34" spans="2:8" s="1" customFormat="1" x14ac:dyDescent="0.25"/>
    <row r="35" spans="2:8" s="1" customFormat="1" x14ac:dyDescent="0.25"/>
    <row r="36" spans="2:8" s="1" customFormat="1" x14ac:dyDescent="0.25"/>
    <row r="37" spans="2:8" s="1" customFormat="1" x14ac:dyDescent="0.25"/>
    <row r="38" spans="2:8" s="1" customFormat="1" x14ac:dyDescent="0.25"/>
    <row r="39" spans="2:8" s="1" customFormat="1" x14ac:dyDescent="0.25"/>
    <row r="40" spans="2:8" s="1" customFormat="1" x14ac:dyDescent="0.25"/>
    <row r="41" spans="2:8" s="1" customFormat="1" x14ac:dyDescent="0.25"/>
    <row r="42" spans="2:8" s="1" customFormat="1" x14ac:dyDescent="0.25"/>
    <row r="43" spans="2:8" s="1" customFormat="1" x14ac:dyDescent="0.25"/>
    <row r="44" spans="2:8" s="1" customFormat="1" x14ac:dyDescent="0.25"/>
    <row r="45" spans="2:8" s="1" customFormat="1" x14ac:dyDescent="0.25"/>
    <row r="46" spans="2:8" s="1" customFormat="1" x14ac:dyDescent="0.25"/>
    <row r="47" spans="2:8" s="1" customFormat="1" x14ac:dyDescent="0.25"/>
    <row r="48" spans="2: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</sheetData>
  <sheetProtection algorithmName="SHA-512" hashValue="+9r9/6TfuLArHoUqlJZqKdhnwl9a0nY5sG2WGaEHZDHLceMPAjFFc7BUQT8i4GwZSmHj4LnwhIMBz2qMIeyWJA==" saltValue="ihwiF6RtKEM+cMHYnspQsA==" spinCount="100000" sheet="1"/>
  <mergeCells count="8">
    <mergeCell ref="O6:O8"/>
    <mergeCell ref="O9:O11"/>
    <mergeCell ref="O12:O14"/>
    <mergeCell ref="O15:O17"/>
    <mergeCell ref="R6:R8"/>
    <mergeCell ref="R9:R11"/>
    <mergeCell ref="R12:R14"/>
    <mergeCell ref="R15:R17"/>
  </mergeCells>
  <hyperlinks>
    <hyperlink ref="A23" location="Inicio!A1" display="INICIO"/>
  </hyperlinks>
  <pageMargins left="0.7" right="0.7" top="0.75" bottom="0.75" header="0.3" footer="0.3"/>
  <pageSetup paperSize="9" scale="43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8:B48"/>
  <sheetViews>
    <sheetView topLeftCell="A13" workbookViewId="0">
      <selection activeCell="H57" sqref="H57"/>
    </sheetView>
  </sheetViews>
  <sheetFormatPr baseColWidth="10" defaultColWidth="10.85546875" defaultRowHeight="15" x14ac:dyDescent="0.25"/>
  <cols>
    <col min="1" max="16384" width="10.85546875" style="1"/>
  </cols>
  <sheetData>
    <row r="48" spans="1:2" ht="19.5" x14ac:dyDescent="0.25">
      <c r="A48" s="40" t="s">
        <v>271</v>
      </c>
      <c r="B48" s="32" t="str">
        <f>IF(P30="","",COUNT(C34,C38,C40,C42,E37,E33,G33,G38,I41,I38,K32,K34,K37,K40,M42,M38,M32))</f>
        <v/>
      </c>
    </row>
  </sheetData>
  <sheetProtection password="CC09" sheet="1" objects="1" scenarios="1"/>
  <hyperlinks>
    <hyperlink ref="A48" location="Inicio!A1" display="INICIO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>
      <selection activeCell="G120" sqref="G120"/>
    </sheetView>
  </sheetViews>
  <sheetFormatPr baseColWidth="10" defaultColWidth="10.85546875" defaultRowHeight="15" x14ac:dyDescent="0.25"/>
  <cols>
    <col min="1" max="1" width="10.85546875" style="1"/>
    <col min="2" max="2" width="7.140625" style="3" customWidth="1"/>
    <col min="3" max="8" width="23" style="2" customWidth="1"/>
    <col min="9" max="9" width="14.42578125" style="2" customWidth="1"/>
    <col min="10" max="10" width="15" style="3" customWidth="1"/>
    <col min="11" max="16384" width="10.85546875" style="1"/>
  </cols>
  <sheetData>
    <row r="1" spans="2:10" ht="15.75" thickBot="1" x14ac:dyDescent="0.3"/>
    <row r="2" spans="2:10" ht="15.75" x14ac:dyDescent="0.25">
      <c r="C2" s="76" t="s">
        <v>77</v>
      </c>
      <c r="D2" s="77"/>
      <c r="E2" s="77"/>
      <c r="F2" s="77"/>
      <c r="G2" s="77"/>
      <c r="H2" s="77"/>
      <c r="I2" s="78"/>
      <c r="J2" s="85" t="s">
        <v>151</v>
      </c>
    </row>
    <row r="3" spans="2:10" ht="38.25" customHeight="1" x14ac:dyDescent="0.25">
      <c r="C3" s="14" t="s">
        <v>78</v>
      </c>
      <c r="D3" s="15" t="s">
        <v>82</v>
      </c>
      <c r="E3" s="15" t="s">
        <v>81</v>
      </c>
      <c r="F3" s="15" t="s">
        <v>80</v>
      </c>
      <c r="G3" s="15" t="s">
        <v>83</v>
      </c>
      <c r="H3" s="15" t="s">
        <v>84</v>
      </c>
      <c r="I3" s="16" t="s">
        <v>79</v>
      </c>
      <c r="J3" s="86"/>
    </row>
    <row r="4" spans="2:10" ht="15.75" thickBot="1" x14ac:dyDescent="0.3">
      <c r="C4" s="55">
        <v>1</v>
      </c>
      <c r="D4" s="56">
        <v>2</v>
      </c>
      <c r="E4" s="56">
        <v>3</v>
      </c>
      <c r="F4" s="56">
        <v>4</v>
      </c>
      <c r="G4" s="56">
        <v>5</v>
      </c>
      <c r="H4" s="56">
        <v>6</v>
      </c>
      <c r="I4" s="57">
        <v>7</v>
      </c>
      <c r="J4" s="86"/>
    </row>
    <row r="5" spans="2:10" x14ac:dyDescent="0.25">
      <c r="B5" s="58" t="s">
        <v>85</v>
      </c>
      <c r="C5" s="79" t="s">
        <v>36</v>
      </c>
      <c r="D5" s="80"/>
      <c r="E5" s="80"/>
      <c r="F5" s="80"/>
      <c r="G5" s="80"/>
      <c r="H5" s="80"/>
      <c r="I5" s="81"/>
      <c r="J5" s="54">
        <v>4</v>
      </c>
    </row>
    <row r="6" spans="2:10" x14ac:dyDescent="0.25">
      <c r="B6" s="59" t="s">
        <v>86</v>
      </c>
      <c r="C6" s="73" t="s">
        <v>37</v>
      </c>
      <c r="D6" s="74"/>
      <c r="E6" s="74"/>
      <c r="F6" s="74"/>
      <c r="G6" s="74"/>
      <c r="H6" s="74"/>
      <c r="I6" s="75"/>
      <c r="J6" s="52">
        <v>5</v>
      </c>
    </row>
    <row r="7" spans="2:10" x14ac:dyDescent="0.25">
      <c r="B7" s="59" t="s">
        <v>87</v>
      </c>
      <c r="C7" s="82" t="s">
        <v>176</v>
      </c>
      <c r="D7" s="83"/>
      <c r="E7" s="83"/>
      <c r="F7" s="83"/>
      <c r="G7" s="83"/>
      <c r="H7" s="83"/>
      <c r="I7" s="84"/>
      <c r="J7" s="52">
        <v>4</v>
      </c>
    </row>
    <row r="8" spans="2:10" x14ac:dyDescent="0.25">
      <c r="B8" s="59" t="s">
        <v>88</v>
      </c>
      <c r="C8" s="73" t="s">
        <v>177</v>
      </c>
      <c r="D8" s="74"/>
      <c r="E8" s="74"/>
      <c r="F8" s="74"/>
      <c r="G8" s="74"/>
      <c r="H8" s="74"/>
      <c r="I8" s="75"/>
      <c r="J8" s="52">
        <v>5</v>
      </c>
    </row>
    <row r="9" spans="2:10" x14ac:dyDescent="0.25">
      <c r="B9" s="59" t="s">
        <v>89</v>
      </c>
      <c r="C9" s="73" t="s">
        <v>178</v>
      </c>
      <c r="D9" s="74"/>
      <c r="E9" s="74"/>
      <c r="F9" s="74"/>
      <c r="G9" s="74"/>
      <c r="H9" s="74"/>
      <c r="I9" s="75"/>
      <c r="J9" s="52">
        <v>6</v>
      </c>
    </row>
    <row r="10" spans="2:10" x14ac:dyDescent="0.25">
      <c r="B10" s="59" t="s">
        <v>90</v>
      </c>
      <c r="C10" s="73" t="s">
        <v>179</v>
      </c>
      <c r="D10" s="74"/>
      <c r="E10" s="74"/>
      <c r="F10" s="74"/>
      <c r="G10" s="74"/>
      <c r="H10" s="74"/>
      <c r="I10" s="75"/>
      <c r="J10" s="52">
        <v>5</v>
      </c>
    </row>
    <row r="11" spans="2:10" x14ac:dyDescent="0.25">
      <c r="B11" s="59" t="s">
        <v>91</v>
      </c>
      <c r="C11" s="73" t="s">
        <v>164</v>
      </c>
      <c r="D11" s="74"/>
      <c r="E11" s="74"/>
      <c r="F11" s="74"/>
      <c r="G11" s="74"/>
      <c r="H11" s="74"/>
      <c r="I11" s="75"/>
      <c r="J11" s="52">
        <v>4</v>
      </c>
    </row>
    <row r="12" spans="2:10" x14ac:dyDescent="0.25">
      <c r="B12" s="59" t="s">
        <v>92</v>
      </c>
      <c r="C12" s="73" t="s">
        <v>38</v>
      </c>
      <c r="D12" s="74"/>
      <c r="E12" s="74"/>
      <c r="F12" s="74"/>
      <c r="G12" s="74"/>
      <c r="H12" s="74"/>
      <c r="I12" s="75"/>
      <c r="J12" s="52">
        <v>3</v>
      </c>
    </row>
    <row r="13" spans="2:10" x14ac:dyDescent="0.25">
      <c r="B13" s="59" t="s">
        <v>93</v>
      </c>
      <c r="C13" s="73" t="s">
        <v>170</v>
      </c>
      <c r="D13" s="74"/>
      <c r="E13" s="74"/>
      <c r="F13" s="74"/>
      <c r="G13" s="74"/>
      <c r="H13" s="74"/>
      <c r="I13" s="75"/>
      <c r="J13" s="52">
        <v>4</v>
      </c>
    </row>
    <row r="14" spans="2:10" x14ac:dyDescent="0.25">
      <c r="B14" s="59" t="s">
        <v>94</v>
      </c>
      <c r="C14" s="73" t="s">
        <v>39</v>
      </c>
      <c r="D14" s="74"/>
      <c r="E14" s="74"/>
      <c r="F14" s="74"/>
      <c r="G14" s="74"/>
      <c r="H14" s="74"/>
      <c r="I14" s="75"/>
      <c r="J14" s="52">
        <v>5</v>
      </c>
    </row>
    <row r="15" spans="2:10" x14ac:dyDescent="0.25">
      <c r="B15" s="59" t="s">
        <v>277</v>
      </c>
      <c r="C15" s="73" t="s">
        <v>40</v>
      </c>
      <c r="D15" s="74"/>
      <c r="E15" s="74"/>
      <c r="F15" s="74"/>
      <c r="G15" s="74"/>
      <c r="H15" s="74"/>
      <c r="I15" s="75"/>
      <c r="J15" s="52">
        <v>4</v>
      </c>
    </row>
    <row r="16" spans="2:10" x14ac:dyDescent="0.25">
      <c r="B16" s="59" t="s">
        <v>95</v>
      </c>
      <c r="C16" s="73" t="s">
        <v>41</v>
      </c>
      <c r="D16" s="74"/>
      <c r="E16" s="74"/>
      <c r="F16" s="74"/>
      <c r="G16" s="74"/>
      <c r="H16" s="74"/>
      <c r="I16" s="75"/>
      <c r="J16" s="52">
        <v>3</v>
      </c>
    </row>
    <row r="17" spans="2:10" x14ac:dyDescent="0.25">
      <c r="B17" s="59" t="s">
        <v>96</v>
      </c>
      <c r="C17" s="73" t="s">
        <v>42</v>
      </c>
      <c r="D17" s="74"/>
      <c r="E17" s="74"/>
      <c r="F17" s="74"/>
      <c r="G17" s="74"/>
      <c r="H17" s="74"/>
      <c r="I17" s="75"/>
      <c r="J17" s="52">
        <v>4</v>
      </c>
    </row>
    <row r="18" spans="2:10" x14ac:dyDescent="0.25">
      <c r="B18" s="59" t="s">
        <v>97</v>
      </c>
      <c r="C18" s="73" t="s">
        <v>43</v>
      </c>
      <c r="D18" s="74"/>
      <c r="E18" s="74"/>
      <c r="F18" s="74"/>
      <c r="G18" s="74"/>
      <c r="H18" s="74"/>
      <c r="I18" s="75"/>
      <c r="J18" s="52">
        <v>5</v>
      </c>
    </row>
    <row r="19" spans="2:10" x14ac:dyDescent="0.25">
      <c r="B19" s="59" t="s">
        <v>98</v>
      </c>
      <c r="C19" s="73" t="s">
        <v>44</v>
      </c>
      <c r="D19" s="74"/>
      <c r="E19" s="74"/>
      <c r="F19" s="74"/>
      <c r="G19" s="74"/>
      <c r="H19" s="74"/>
      <c r="I19" s="75"/>
      <c r="J19" s="52">
        <v>6</v>
      </c>
    </row>
    <row r="20" spans="2:10" x14ac:dyDescent="0.25">
      <c r="B20" s="59" t="s">
        <v>99</v>
      </c>
      <c r="C20" s="73" t="s">
        <v>180</v>
      </c>
      <c r="D20" s="74"/>
      <c r="E20" s="74"/>
      <c r="F20" s="74"/>
      <c r="G20" s="74"/>
      <c r="H20" s="74"/>
      <c r="I20" s="75"/>
      <c r="J20" s="52">
        <v>1</v>
      </c>
    </row>
    <row r="21" spans="2:10" x14ac:dyDescent="0.25">
      <c r="B21" s="59" t="s">
        <v>100</v>
      </c>
      <c r="C21" s="73" t="s">
        <v>155</v>
      </c>
      <c r="D21" s="74"/>
      <c r="E21" s="74"/>
      <c r="F21" s="74"/>
      <c r="G21" s="74"/>
      <c r="H21" s="74"/>
      <c r="I21" s="75"/>
      <c r="J21" s="52">
        <v>2</v>
      </c>
    </row>
    <row r="22" spans="2:10" x14ac:dyDescent="0.25">
      <c r="B22" s="59" t="s">
        <v>101</v>
      </c>
      <c r="C22" s="73" t="s">
        <v>181</v>
      </c>
      <c r="D22" s="74"/>
      <c r="E22" s="74"/>
      <c r="F22" s="74"/>
      <c r="G22" s="74"/>
      <c r="H22" s="74"/>
      <c r="I22" s="75"/>
      <c r="J22" s="52">
        <v>3</v>
      </c>
    </row>
    <row r="23" spans="2:10" x14ac:dyDescent="0.25">
      <c r="B23" s="59" t="s">
        <v>102</v>
      </c>
      <c r="C23" s="73" t="s">
        <v>45</v>
      </c>
      <c r="D23" s="74"/>
      <c r="E23" s="74"/>
      <c r="F23" s="74"/>
      <c r="G23" s="74"/>
      <c r="H23" s="74"/>
      <c r="I23" s="75"/>
      <c r="J23" s="52">
        <v>2</v>
      </c>
    </row>
    <row r="24" spans="2:10" x14ac:dyDescent="0.25">
      <c r="B24" s="59" t="s">
        <v>103</v>
      </c>
      <c r="C24" s="73" t="s">
        <v>171</v>
      </c>
      <c r="D24" s="74"/>
      <c r="E24" s="74"/>
      <c r="F24" s="74"/>
      <c r="G24" s="74"/>
      <c r="H24" s="74"/>
      <c r="I24" s="75"/>
      <c r="J24" s="52">
        <v>3</v>
      </c>
    </row>
    <row r="25" spans="2:10" x14ac:dyDescent="0.25">
      <c r="B25" s="59" t="s">
        <v>104</v>
      </c>
      <c r="C25" s="73" t="s">
        <v>172</v>
      </c>
      <c r="D25" s="74"/>
      <c r="E25" s="74"/>
      <c r="F25" s="74"/>
      <c r="G25" s="74"/>
      <c r="H25" s="74"/>
      <c r="I25" s="75"/>
      <c r="J25" s="52">
        <v>4</v>
      </c>
    </row>
    <row r="26" spans="2:10" x14ac:dyDescent="0.25">
      <c r="B26" s="59" t="s">
        <v>105</v>
      </c>
      <c r="C26" s="73" t="s">
        <v>173</v>
      </c>
      <c r="D26" s="74"/>
      <c r="E26" s="74"/>
      <c r="F26" s="74"/>
      <c r="G26" s="74"/>
      <c r="H26" s="74"/>
      <c r="I26" s="75"/>
      <c r="J26" s="52">
        <v>3</v>
      </c>
    </row>
    <row r="27" spans="2:10" x14ac:dyDescent="0.25">
      <c r="B27" s="59" t="s">
        <v>106</v>
      </c>
      <c r="C27" s="73" t="s">
        <v>46</v>
      </c>
      <c r="D27" s="74"/>
      <c r="E27" s="74"/>
      <c r="F27" s="74"/>
      <c r="G27" s="74"/>
      <c r="H27" s="74"/>
      <c r="I27" s="75"/>
      <c r="J27" s="52">
        <v>2</v>
      </c>
    </row>
    <row r="28" spans="2:10" x14ac:dyDescent="0.25">
      <c r="B28" s="59" t="s">
        <v>107</v>
      </c>
      <c r="C28" s="73" t="s">
        <v>47</v>
      </c>
      <c r="D28" s="74"/>
      <c r="E28" s="74"/>
      <c r="F28" s="74"/>
      <c r="G28" s="74"/>
      <c r="H28" s="74"/>
      <c r="I28" s="75"/>
      <c r="J28" s="52">
        <v>3</v>
      </c>
    </row>
    <row r="29" spans="2:10" x14ac:dyDescent="0.25">
      <c r="B29" s="59" t="s">
        <v>108</v>
      </c>
      <c r="C29" s="73" t="s">
        <v>48</v>
      </c>
      <c r="D29" s="74"/>
      <c r="E29" s="74"/>
      <c r="F29" s="74"/>
      <c r="G29" s="74"/>
      <c r="H29" s="74"/>
      <c r="I29" s="75"/>
      <c r="J29" s="52">
        <v>4</v>
      </c>
    </row>
    <row r="30" spans="2:10" x14ac:dyDescent="0.25">
      <c r="B30" s="59" t="s">
        <v>109</v>
      </c>
      <c r="C30" s="73" t="s">
        <v>49</v>
      </c>
      <c r="D30" s="74"/>
      <c r="E30" s="74"/>
      <c r="F30" s="74"/>
      <c r="G30" s="74"/>
      <c r="H30" s="74"/>
      <c r="I30" s="75"/>
      <c r="J30" s="52">
        <v>5</v>
      </c>
    </row>
    <row r="31" spans="2:10" x14ac:dyDescent="0.25">
      <c r="B31" s="59" t="s">
        <v>110</v>
      </c>
      <c r="C31" s="73" t="s">
        <v>182</v>
      </c>
      <c r="D31" s="74"/>
      <c r="E31" s="74"/>
      <c r="F31" s="74"/>
      <c r="G31" s="74"/>
      <c r="H31" s="74"/>
      <c r="I31" s="75"/>
      <c r="J31" s="52">
        <v>4</v>
      </c>
    </row>
    <row r="32" spans="2:10" x14ac:dyDescent="0.25">
      <c r="B32" s="59" t="s">
        <v>111</v>
      </c>
      <c r="C32" s="73" t="s">
        <v>154</v>
      </c>
      <c r="D32" s="74"/>
      <c r="E32" s="74"/>
      <c r="F32" s="74"/>
      <c r="G32" s="74"/>
      <c r="H32" s="74"/>
      <c r="I32" s="75"/>
      <c r="J32" s="52">
        <v>3</v>
      </c>
    </row>
    <row r="33" spans="1:10" x14ac:dyDescent="0.25">
      <c r="A33" s="1" t="s">
        <v>174</v>
      </c>
      <c r="B33" s="59" t="s">
        <v>112</v>
      </c>
      <c r="C33" s="73" t="s">
        <v>50</v>
      </c>
      <c r="D33" s="74"/>
      <c r="E33" s="74"/>
      <c r="F33" s="74"/>
      <c r="G33" s="74"/>
      <c r="H33" s="74"/>
      <c r="I33" s="75"/>
      <c r="J33" s="52">
        <v>2</v>
      </c>
    </row>
    <row r="34" spans="1:10" x14ac:dyDescent="0.25">
      <c r="A34" s="1" t="s">
        <v>174</v>
      </c>
      <c r="B34" s="59" t="s">
        <v>113</v>
      </c>
      <c r="C34" s="73" t="s">
        <v>51</v>
      </c>
      <c r="D34" s="74"/>
      <c r="E34" s="74"/>
      <c r="F34" s="74"/>
      <c r="G34" s="74"/>
      <c r="H34" s="74"/>
      <c r="I34" s="75"/>
      <c r="J34" s="52">
        <v>4</v>
      </c>
    </row>
    <row r="35" spans="1:10" x14ac:dyDescent="0.25">
      <c r="B35" s="59" t="s">
        <v>114</v>
      </c>
      <c r="C35" s="73" t="s">
        <v>52</v>
      </c>
      <c r="D35" s="74"/>
      <c r="E35" s="74"/>
      <c r="F35" s="74"/>
      <c r="G35" s="74"/>
      <c r="H35" s="74"/>
      <c r="I35" s="75"/>
      <c r="J35" s="52">
        <v>5</v>
      </c>
    </row>
    <row r="36" spans="1:10" x14ac:dyDescent="0.25">
      <c r="A36" s="1" t="s">
        <v>174</v>
      </c>
      <c r="B36" s="59" t="s">
        <v>115</v>
      </c>
      <c r="C36" s="73" t="s">
        <v>53</v>
      </c>
      <c r="D36" s="74"/>
      <c r="E36" s="74"/>
      <c r="F36" s="74"/>
      <c r="G36" s="74"/>
      <c r="H36" s="74"/>
      <c r="I36" s="75"/>
      <c r="J36" s="52">
        <v>3</v>
      </c>
    </row>
    <row r="37" spans="1:10" x14ac:dyDescent="0.25">
      <c r="B37" s="59" t="s">
        <v>116</v>
      </c>
      <c r="C37" s="73" t="s">
        <v>54</v>
      </c>
      <c r="D37" s="74"/>
      <c r="E37" s="74"/>
      <c r="F37" s="74"/>
      <c r="G37" s="74"/>
      <c r="H37" s="74"/>
      <c r="I37" s="75"/>
      <c r="J37" s="52">
        <v>2</v>
      </c>
    </row>
    <row r="38" spans="1:10" x14ac:dyDescent="0.25">
      <c r="B38" s="59" t="s">
        <v>117</v>
      </c>
      <c r="C38" s="73" t="s">
        <v>175</v>
      </c>
      <c r="D38" s="74"/>
      <c r="E38" s="74"/>
      <c r="F38" s="74"/>
      <c r="G38" s="74"/>
      <c r="H38" s="74"/>
      <c r="I38" s="75"/>
      <c r="J38" s="52">
        <v>6</v>
      </c>
    </row>
    <row r="39" spans="1:10" x14ac:dyDescent="0.25">
      <c r="B39" s="59" t="s">
        <v>118</v>
      </c>
      <c r="C39" s="73" t="s">
        <v>165</v>
      </c>
      <c r="D39" s="74"/>
      <c r="E39" s="74"/>
      <c r="F39" s="74"/>
      <c r="G39" s="74"/>
      <c r="H39" s="74"/>
      <c r="I39" s="75"/>
      <c r="J39" s="52">
        <v>5</v>
      </c>
    </row>
    <row r="40" spans="1:10" x14ac:dyDescent="0.25">
      <c r="B40" s="59" t="s">
        <v>119</v>
      </c>
      <c r="C40" s="73" t="s">
        <v>166</v>
      </c>
      <c r="D40" s="74"/>
      <c r="E40" s="74"/>
      <c r="F40" s="74"/>
      <c r="G40" s="74"/>
      <c r="H40" s="74"/>
      <c r="I40" s="75"/>
      <c r="J40" s="52">
        <v>3</v>
      </c>
    </row>
    <row r="41" spans="1:10" x14ac:dyDescent="0.25">
      <c r="A41" s="1" t="s">
        <v>174</v>
      </c>
      <c r="B41" s="59" t="s">
        <v>120</v>
      </c>
      <c r="C41" s="73" t="s">
        <v>55</v>
      </c>
      <c r="D41" s="74"/>
      <c r="E41" s="74"/>
      <c r="F41" s="74"/>
      <c r="G41" s="74"/>
      <c r="H41" s="74"/>
      <c r="I41" s="75"/>
      <c r="J41" s="52">
        <v>2</v>
      </c>
    </row>
    <row r="42" spans="1:10" x14ac:dyDescent="0.25">
      <c r="B42" s="59" t="s">
        <v>121</v>
      </c>
      <c r="C42" s="73" t="s">
        <v>56</v>
      </c>
      <c r="D42" s="74"/>
      <c r="E42" s="74"/>
      <c r="F42" s="74"/>
      <c r="G42" s="74"/>
      <c r="H42" s="74"/>
      <c r="I42" s="75"/>
      <c r="J42" s="52">
        <v>3</v>
      </c>
    </row>
    <row r="43" spans="1:10" x14ac:dyDescent="0.25">
      <c r="A43" s="1" t="s">
        <v>174</v>
      </c>
      <c r="B43" s="59" t="s">
        <v>122</v>
      </c>
      <c r="C43" s="73" t="s">
        <v>57</v>
      </c>
      <c r="D43" s="74"/>
      <c r="E43" s="74"/>
      <c r="F43" s="74"/>
      <c r="G43" s="74"/>
      <c r="H43" s="74"/>
      <c r="I43" s="75"/>
      <c r="J43" s="52">
        <v>4</v>
      </c>
    </row>
    <row r="44" spans="1:10" x14ac:dyDescent="0.25">
      <c r="B44" s="59" t="s">
        <v>123</v>
      </c>
      <c r="C44" s="73" t="s">
        <v>58</v>
      </c>
      <c r="D44" s="74"/>
      <c r="E44" s="74"/>
      <c r="F44" s="74"/>
      <c r="G44" s="74"/>
      <c r="H44" s="74"/>
      <c r="I44" s="75"/>
      <c r="J44" s="52">
        <v>3</v>
      </c>
    </row>
    <row r="45" spans="1:10" x14ac:dyDescent="0.25">
      <c r="B45" s="59" t="s">
        <v>124</v>
      </c>
      <c r="C45" s="73" t="s">
        <v>59</v>
      </c>
      <c r="D45" s="74"/>
      <c r="E45" s="74"/>
      <c r="F45" s="74"/>
      <c r="G45" s="74"/>
      <c r="H45" s="74"/>
      <c r="I45" s="75"/>
      <c r="J45" s="52">
        <v>2</v>
      </c>
    </row>
    <row r="46" spans="1:10" x14ac:dyDescent="0.25">
      <c r="B46" s="59" t="s">
        <v>125</v>
      </c>
      <c r="C46" s="73" t="s">
        <v>60</v>
      </c>
      <c r="D46" s="74"/>
      <c r="E46" s="74"/>
      <c r="F46" s="74"/>
      <c r="G46" s="74"/>
      <c r="H46" s="74"/>
      <c r="I46" s="75"/>
      <c r="J46" s="52">
        <v>1</v>
      </c>
    </row>
    <row r="47" spans="1:10" x14ac:dyDescent="0.25">
      <c r="B47" s="59" t="s">
        <v>126</v>
      </c>
      <c r="C47" s="73" t="s">
        <v>61</v>
      </c>
      <c r="D47" s="74"/>
      <c r="E47" s="74"/>
      <c r="F47" s="74"/>
      <c r="G47" s="74"/>
      <c r="H47" s="74"/>
      <c r="I47" s="75"/>
      <c r="J47" s="52">
        <v>4</v>
      </c>
    </row>
    <row r="48" spans="1:10" x14ac:dyDescent="0.25">
      <c r="B48" s="59" t="s">
        <v>127</v>
      </c>
      <c r="C48" s="73" t="s">
        <v>62</v>
      </c>
      <c r="D48" s="74"/>
      <c r="E48" s="74"/>
      <c r="F48" s="74"/>
      <c r="G48" s="74"/>
      <c r="H48" s="74"/>
      <c r="I48" s="75"/>
      <c r="J48" s="52">
        <v>5</v>
      </c>
    </row>
    <row r="49" spans="1:10" x14ac:dyDescent="0.25">
      <c r="B49" s="59" t="s">
        <v>128</v>
      </c>
      <c r="C49" s="73" t="s">
        <v>63</v>
      </c>
      <c r="D49" s="74"/>
      <c r="E49" s="74"/>
      <c r="F49" s="74"/>
      <c r="G49" s="74"/>
      <c r="H49" s="74"/>
      <c r="I49" s="75"/>
      <c r="J49" s="52">
        <v>6</v>
      </c>
    </row>
    <row r="50" spans="1:10" x14ac:dyDescent="0.25">
      <c r="B50" s="59" t="s">
        <v>129</v>
      </c>
      <c r="C50" s="73" t="s">
        <v>64</v>
      </c>
      <c r="D50" s="74"/>
      <c r="E50" s="74"/>
      <c r="F50" s="74"/>
      <c r="G50" s="74"/>
      <c r="H50" s="74"/>
      <c r="I50" s="75"/>
      <c r="J50" s="52">
        <v>6</v>
      </c>
    </row>
    <row r="51" spans="1:10" x14ac:dyDescent="0.25">
      <c r="B51" s="59" t="s">
        <v>130</v>
      </c>
      <c r="C51" s="73" t="s">
        <v>65</v>
      </c>
      <c r="D51" s="74"/>
      <c r="E51" s="74"/>
      <c r="F51" s="74"/>
      <c r="G51" s="74"/>
      <c r="H51" s="74"/>
      <c r="I51" s="75"/>
      <c r="J51" s="52">
        <v>7</v>
      </c>
    </row>
    <row r="52" spans="1:10" x14ac:dyDescent="0.25">
      <c r="B52" s="59" t="s">
        <v>131</v>
      </c>
      <c r="C52" s="73" t="s">
        <v>66</v>
      </c>
      <c r="D52" s="74"/>
      <c r="E52" s="74"/>
      <c r="F52" s="74"/>
      <c r="G52" s="74"/>
      <c r="H52" s="74"/>
      <c r="I52" s="75"/>
      <c r="J52" s="52">
        <v>6</v>
      </c>
    </row>
    <row r="53" spans="1:10" x14ac:dyDescent="0.25">
      <c r="B53" s="59" t="s">
        <v>132</v>
      </c>
      <c r="C53" s="73" t="s">
        <v>67</v>
      </c>
      <c r="D53" s="74"/>
      <c r="E53" s="74"/>
      <c r="F53" s="74"/>
      <c r="G53" s="74"/>
      <c r="H53" s="74"/>
      <c r="I53" s="75"/>
      <c r="J53" s="52">
        <v>5</v>
      </c>
    </row>
    <row r="54" spans="1:10" x14ac:dyDescent="0.25">
      <c r="A54" s="1" t="s">
        <v>174</v>
      </c>
      <c r="B54" s="59" t="s">
        <v>133</v>
      </c>
      <c r="C54" s="73" t="s">
        <v>68</v>
      </c>
      <c r="D54" s="74"/>
      <c r="E54" s="74"/>
      <c r="F54" s="74"/>
      <c r="G54" s="74"/>
      <c r="H54" s="74"/>
      <c r="I54" s="75"/>
      <c r="J54" s="52">
        <v>5</v>
      </c>
    </row>
    <row r="55" spans="1:10" x14ac:dyDescent="0.25">
      <c r="B55" s="59" t="s">
        <v>134</v>
      </c>
      <c r="C55" s="73" t="s">
        <v>167</v>
      </c>
      <c r="D55" s="74"/>
      <c r="E55" s="74"/>
      <c r="F55" s="74"/>
      <c r="G55" s="74"/>
      <c r="H55" s="74"/>
      <c r="I55" s="75"/>
      <c r="J55" s="52">
        <v>4</v>
      </c>
    </row>
    <row r="56" spans="1:10" x14ac:dyDescent="0.25">
      <c r="B56" s="59" t="s">
        <v>135</v>
      </c>
      <c r="C56" s="73" t="s">
        <v>69</v>
      </c>
      <c r="D56" s="74"/>
      <c r="E56" s="74"/>
      <c r="F56" s="74"/>
      <c r="G56" s="74"/>
      <c r="H56" s="74"/>
      <c r="I56" s="75"/>
      <c r="J56" s="52">
        <v>4</v>
      </c>
    </row>
    <row r="57" spans="1:10" x14ac:dyDescent="0.25">
      <c r="A57" s="1" t="s">
        <v>174</v>
      </c>
      <c r="B57" s="59" t="s">
        <v>136</v>
      </c>
      <c r="C57" s="73" t="s">
        <v>70</v>
      </c>
      <c r="D57" s="74"/>
      <c r="E57" s="74"/>
      <c r="F57" s="74"/>
      <c r="G57" s="74"/>
      <c r="H57" s="74"/>
      <c r="I57" s="75"/>
      <c r="J57" s="52">
        <v>3</v>
      </c>
    </row>
    <row r="58" spans="1:10" x14ac:dyDescent="0.25">
      <c r="B58" s="59" t="s">
        <v>137</v>
      </c>
      <c r="C58" s="73" t="s">
        <v>156</v>
      </c>
      <c r="D58" s="74"/>
      <c r="E58" s="74"/>
      <c r="F58" s="74"/>
      <c r="G58" s="74"/>
      <c r="H58" s="74"/>
      <c r="I58" s="75"/>
      <c r="J58" s="52">
        <v>3</v>
      </c>
    </row>
    <row r="59" spans="1:10" x14ac:dyDescent="0.25">
      <c r="B59" s="59" t="s">
        <v>138</v>
      </c>
      <c r="C59" s="73" t="s">
        <v>71</v>
      </c>
      <c r="D59" s="74"/>
      <c r="E59" s="74"/>
      <c r="F59" s="74"/>
      <c r="G59" s="74"/>
      <c r="H59" s="74"/>
      <c r="I59" s="75"/>
      <c r="J59" s="52">
        <v>2</v>
      </c>
    </row>
    <row r="60" spans="1:10" x14ac:dyDescent="0.25">
      <c r="B60" s="59" t="s">
        <v>139</v>
      </c>
      <c r="C60" s="73" t="s">
        <v>168</v>
      </c>
      <c r="D60" s="74"/>
      <c r="E60" s="74"/>
      <c r="F60" s="74"/>
      <c r="G60" s="74"/>
      <c r="H60" s="74"/>
      <c r="I60" s="75"/>
      <c r="J60" s="52">
        <v>2</v>
      </c>
    </row>
    <row r="61" spans="1:10" x14ac:dyDescent="0.25">
      <c r="B61" s="59" t="s">
        <v>140</v>
      </c>
      <c r="C61" s="73" t="s">
        <v>157</v>
      </c>
      <c r="D61" s="74"/>
      <c r="E61" s="74"/>
      <c r="F61" s="74"/>
      <c r="G61" s="74"/>
      <c r="H61" s="74"/>
      <c r="I61" s="75"/>
      <c r="J61" s="52">
        <v>2</v>
      </c>
    </row>
    <row r="62" spans="1:10" x14ac:dyDescent="0.25">
      <c r="B62" s="59" t="s">
        <v>141</v>
      </c>
      <c r="C62" s="73" t="s">
        <v>72</v>
      </c>
      <c r="D62" s="74"/>
      <c r="E62" s="74"/>
      <c r="F62" s="74"/>
      <c r="G62" s="74"/>
      <c r="H62" s="74"/>
      <c r="I62" s="75"/>
      <c r="J62" s="52">
        <v>1</v>
      </c>
    </row>
    <row r="63" spans="1:10" x14ac:dyDescent="0.25">
      <c r="B63" s="59" t="s">
        <v>142</v>
      </c>
      <c r="C63" s="73" t="s">
        <v>183</v>
      </c>
      <c r="D63" s="74"/>
      <c r="E63" s="74"/>
      <c r="F63" s="74"/>
      <c r="G63" s="74"/>
      <c r="H63" s="74"/>
      <c r="I63" s="75"/>
      <c r="J63" s="52">
        <v>2</v>
      </c>
    </row>
    <row r="64" spans="1:10" x14ac:dyDescent="0.25">
      <c r="B64" s="59" t="s">
        <v>143</v>
      </c>
      <c r="C64" s="73" t="s">
        <v>158</v>
      </c>
      <c r="D64" s="74"/>
      <c r="E64" s="74"/>
      <c r="F64" s="74"/>
      <c r="G64" s="74"/>
      <c r="H64" s="74"/>
      <c r="I64" s="75"/>
      <c r="J64" s="52">
        <v>3</v>
      </c>
    </row>
    <row r="65" spans="1:10" x14ac:dyDescent="0.25">
      <c r="B65" s="59" t="s">
        <v>144</v>
      </c>
      <c r="C65" s="73" t="s">
        <v>159</v>
      </c>
      <c r="D65" s="74"/>
      <c r="E65" s="74"/>
      <c r="F65" s="74"/>
      <c r="G65" s="74"/>
      <c r="H65" s="74"/>
      <c r="I65" s="75"/>
      <c r="J65" s="52">
        <v>3</v>
      </c>
    </row>
    <row r="66" spans="1:10" x14ac:dyDescent="0.25">
      <c r="B66" s="59" t="s">
        <v>145</v>
      </c>
      <c r="C66" s="73" t="s">
        <v>169</v>
      </c>
      <c r="D66" s="74"/>
      <c r="E66" s="74"/>
      <c r="F66" s="74"/>
      <c r="G66" s="74"/>
      <c r="H66" s="74"/>
      <c r="I66" s="75"/>
      <c r="J66" s="52">
        <v>4</v>
      </c>
    </row>
    <row r="67" spans="1:10" x14ac:dyDescent="0.25">
      <c r="B67" s="59" t="s">
        <v>146</v>
      </c>
      <c r="C67" s="73" t="s">
        <v>73</v>
      </c>
      <c r="D67" s="74"/>
      <c r="E67" s="74"/>
      <c r="F67" s="74"/>
      <c r="G67" s="74"/>
      <c r="H67" s="74"/>
      <c r="I67" s="75"/>
      <c r="J67" s="52">
        <v>5</v>
      </c>
    </row>
    <row r="68" spans="1:10" x14ac:dyDescent="0.25">
      <c r="A68" s="1" t="s">
        <v>174</v>
      </c>
      <c r="B68" s="59" t="s">
        <v>147</v>
      </c>
      <c r="C68" s="73" t="s">
        <v>160</v>
      </c>
      <c r="D68" s="74"/>
      <c r="E68" s="74"/>
      <c r="F68" s="74"/>
      <c r="G68" s="74"/>
      <c r="H68" s="74"/>
      <c r="I68" s="75"/>
      <c r="J68" s="52">
        <v>4</v>
      </c>
    </row>
    <row r="69" spans="1:10" ht="18" customHeight="1" x14ac:dyDescent="0.25">
      <c r="B69" s="59" t="s">
        <v>148</v>
      </c>
      <c r="C69" s="73" t="s">
        <v>74</v>
      </c>
      <c r="D69" s="74"/>
      <c r="E69" s="74"/>
      <c r="F69" s="74"/>
      <c r="G69" s="74"/>
      <c r="H69" s="74"/>
      <c r="I69" s="75"/>
      <c r="J69" s="52">
        <v>3</v>
      </c>
    </row>
    <row r="70" spans="1:10" x14ac:dyDescent="0.25">
      <c r="B70" s="59" t="s">
        <v>149</v>
      </c>
      <c r="C70" s="73" t="s">
        <v>161</v>
      </c>
      <c r="D70" s="74"/>
      <c r="E70" s="74"/>
      <c r="F70" s="74"/>
      <c r="G70" s="74"/>
      <c r="H70" s="74"/>
      <c r="I70" s="75"/>
      <c r="J70" s="52">
        <v>2</v>
      </c>
    </row>
    <row r="71" spans="1:10" x14ac:dyDescent="0.25">
      <c r="B71" s="59" t="s">
        <v>276</v>
      </c>
      <c r="C71" s="73" t="s">
        <v>75</v>
      </c>
      <c r="D71" s="74"/>
      <c r="E71" s="74"/>
      <c r="F71" s="74"/>
      <c r="G71" s="74"/>
      <c r="H71" s="74"/>
      <c r="I71" s="75"/>
      <c r="J71" s="52">
        <v>3</v>
      </c>
    </row>
    <row r="72" spans="1:10" ht="15.75" thickBot="1" x14ac:dyDescent="0.3">
      <c r="B72" s="60" t="s">
        <v>150</v>
      </c>
      <c r="C72" s="87" t="s">
        <v>76</v>
      </c>
      <c r="D72" s="88"/>
      <c r="E72" s="88"/>
      <c r="F72" s="88"/>
      <c r="G72" s="88"/>
      <c r="H72" s="88"/>
      <c r="I72" s="89"/>
      <c r="J72" s="53">
        <v>4</v>
      </c>
    </row>
  </sheetData>
  <sheetProtection password="CC09" sheet="1" objects="1" scenarios="1"/>
  <mergeCells count="70">
    <mergeCell ref="J2:J4"/>
    <mergeCell ref="C69:I69"/>
    <mergeCell ref="C70:I70"/>
    <mergeCell ref="C71:I71"/>
    <mergeCell ref="C72:I72"/>
    <mergeCell ref="C63:I63"/>
    <mergeCell ref="C64:I64"/>
    <mergeCell ref="C65:I65"/>
    <mergeCell ref="C66:I66"/>
    <mergeCell ref="C67:I67"/>
    <mergeCell ref="C68:I68"/>
    <mergeCell ref="C57:I57"/>
    <mergeCell ref="C58:I58"/>
    <mergeCell ref="C59:I59"/>
    <mergeCell ref="C60:I60"/>
    <mergeCell ref="C61:I61"/>
    <mergeCell ref="C62:I62"/>
    <mergeCell ref="C52:I52"/>
    <mergeCell ref="C51:I51"/>
    <mergeCell ref="C53:I53"/>
    <mergeCell ref="C54:I54"/>
    <mergeCell ref="C55:I55"/>
    <mergeCell ref="C56:I56"/>
    <mergeCell ref="C50:I50"/>
    <mergeCell ref="C39:I39"/>
    <mergeCell ref="C40:I40"/>
    <mergeCell ref="C41:I41"/>
    <mergeCell ref="C42:I42"/>
    <mergeCell ref="C43:I43"/>
    <mergeCell ref="C44:I44"/>
    <mergeCell ref="C45:I45"/>
    <mergeCell ref="C46:I46"/>
    <mergeCell ref="C47:I47"/>
    <mergeCell ref="C49:I49"/>
    <mergeCell ref="C48:I48"/>
    <mergeCell ref="C38:I38"/>
    <mergeCell ref="C27:I27"/>
    <mergeCell ref="C28:I28"/>
    <mergeCell ref="C29:I29"/>
    <mergeCell ref="C30:I30"/>
    <mergeCell ref="C31:I31"/>
    <mergeCell ref="C32:I32"/>
    <mergeCell ref="C33:I33"/>
    <mergeCell ref="C34:I34"/>
    <mergeCell ref="C35:I35"/>
    <mergeCell ref="C36:I36"/>
    <mergeCell ref="C37:I37"/>
    <mergeCell ref="C26:I26"/>
    <mergeCell ref="C15:I15"/>
    <mergeCell ref="C16:I16"/>
    <mergeCell ref="C17:I17"/>
    <mergeCell ref="C18:I18"/>
    <mergeCell ref="C19:I19"/>
    <mergeCell ref="C20:I20"/>
    <mergeCell ref="C21:I21"/>
    <mergeCell ref="C22:I22"/>
    <mergeCell ref="C23:I23"/>
    <mergeCell ref="C24:I24"/>
    <mergeCell ref="C25:I25"/>
    <mergeCell ref="C10:I10"/>
    <mergeCell ref="C11:I11"/>
    <mergeCell ref="C12:I12"/>
    <mergeCell ref="C13:I13"/>
    <mergeCell ref="C14:I14"/>
    <mergeCell ref="C9:I9"/>
    <mergeCell ref="C2:I2"/>
    <mergeCell ref="C5:I5"/>
    <mergeCell ref="C6:I6"/>
    <mergeCell ref="C7:I7"/>
    <mergeCell ref="C8:I8"/>
  </mergeCells>
  <conditionalFormatting sqref="J5:J72">
    <cfRule type="cellIs" dxfId="0" priority="1" operator="greaterThan">
      <formula>7.0001</formula>
    </cfRule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2"/>
  <sheetViews>
    <sheetView topLeftCell="A9" workbookViewId="0">
      <selection activeCell="J16" sqref="J16"/>
    </sheetView>
  </sheetViews>
  <sheetFormatPr baseColWidth="10" defaultColWidth="10.85546875" defaultRowHeight="15" x14ac:dyDescent="0.25"/>
  <cols>
    <col min="1" max="1" width="10.85546875" style="1"/>
    <col min="2" max="2" width="44.85546875" style="1" customWidth="1"/>
    <col min="3" max="4" width="8.42578125" style="1" customWidth="1"/>
    <col min="5" max="5" width="34.7109375" style="1" customWidth="1"/>
    <col min="6" max="16384" width="10.85546875" style="1"/>
  </cols>
  <sheetData>
    <row r="3" spans="2:6" ht="18.75" customHeight="1" x14ac:dyDescent="0.25"/>
    <row r="4" spans="2:6" ht="18.75" customHeight="1" thickBot="1" x14ac:dyDescent="0.3"/>
    <row r="5" spans="2:6" ht="18.75" customHeight="1" thickBot="1" x14ac:dyDescent="0.35">
      <c r="B5" s="90" t="s">
        <v>162</v>
      </c>
      <c r="C5" s="91"/>
      <c r="D5" s="4"/>
      <c r="E5" s="92" t="s">
        <v>163</v>
      </c>
      <c r="F5" s="93"/>
    </row>
    <row r="6" spans="2:6" ht="18.75" customHeight="1" x14ac:dyDescent="0.25">
      <c r="B6" s="8" t="s">
        <v>11</v>
      </c>
      <c r="C6" s="17">
        <f>AVERAGE(F6:F8)</f>
        <v>4.3888888888888884</v>
      </c>
      <c r="E6" s="9" t="s">
        <v>0</v>
      </c>
      <c r="F6" s="20">
        <f>'hoja de apoyo'!F6</f>
        <v>4.333333333333333</v>
      </c>
    </row>
    <row r="7" spans="2:6" ht="18.75" customHeight="1" x14ac:dyDescent="0.25">
      <c r="B7" s="6" t="s">
        <v>3</v>
      </c>
      <c r="C7" s="18">
        <f>AVERAGE(F9:F11)</f>
        <v>3.6111111111111107</v>
      </c>
      <c r="E7" s="10" t="s">
        <v>1</v>
      </c>
      <c r="F7" s="21">
        <f>'hoja de apoyo'!F7</f>
        <v>5.333333333333333</v>
      </c>
    </row>
    <row r="8" spans="2:6" ht="18.75" customHeight="1" x14ac:dyDescent="0.25">
      <c r="B8" s="5" t="s">
        <v>10</v>
      </c>
      <c r="C8" s="18">
        <f>AVERAGE(F12:F14)</f>
        <v>3.8333333333333335</v>
      </c>
      <c r="E8" s="10" t="s">
        <v>2</v>
      </c>
      <c r="F8" s="21">
        <f>'hoja de apoyo'!F8</f>
        <v>3.5</v>
      </c>
    </row>
    <row r="9" spans="2:6" ht="18.75" customHeight="1" x14ac:dyDescent="0.25">
      <c r="B9" s="6" t="s">
        <v>4</v>
      </c>
      <c r="C9" s="18">
        <f>AVERAGE(F15:F17)</f>
        <v>2.1666666666666665</v>
      </c>
      <c r="E9" s="10" t="s">
        <v>12</v>
      </c>
      <c r="F9" s="21">
        <f>'hoja de apoyo'!F9</f>
        <v>4.333333333333333</v>
      </c>
    </row>
    <row r="10" spans="2:6" ht="18.75" customHeight="1" x14ac:dyDescent="0.25">
      <c r="B10" s="6" t="s">
        <v>5</v>
      </c>
      <c r="C10" s="18">
        <f>AVERAGE(F18:F20)</f>
        <v>3.6111111111111107</v>
      </c>
      <c r="E10" s="10" t="s">
        <v>13</v>
      </c>
      <c r="F10" s="21">
        <f>'hoja de apoyo'!F10</f>
        <v>4.5</v>
      </c>
    </row>
    <row r="11" spans="2:6" ht="18.75" customHeight="1" x14ac:dyDescent="0.25">
      <c r="B11" s="6" t="s">
        <v>6</v>
      </c>
      <c r="C11" s="18">
        <f>AVERAGE(F21:F23)</f>
        <v>4.333333333333333</v>
      </c>
      <c r="E11" s="10" t="s">
        <v>14</v>
      </c>
      <c r="F11" s="21">
        <f>'hoja de apoyo'!F11</f>
        <v>2</v>
      </c>
    </row>
    <row r="12" spans="2:6" ht="18.75" customHeight="1" x14ac:dyDescent="0.25">
      <c r="B12" s="6" t="s">
        <v>7</v>
      </c>
      <c r="C12" s="18">
        <f>AVERAGE(F24:F26)</f>
        <v>4</v>
      </c>
      <c r="E12" s="11" t="s">
        <v>15</v>
      </c>
      <c r="F12" s="21">
        <f>'hoja de apoyo'!F12</f>
        <v>3</v>
      </c>
    </row>
    <row r="13" spans="2:6" ht="18.75" customHeight="1" x14ac:dyDescent="0.25">
      <c r="B13" s="6" t="s">
        <v>8</v>
      </c>
      <c r="C13" s="18">
        <f>AVERAGE(F27:F29)</f>
        <v>3.6666666666666665</v>
      </c>
      <c r="E13" s="11" t="s">
        <v>16</v>
      </c>
      <c r="F13" s="21">
        <f>'hoja de apoyo'!F13</f>
        <v>4.5</v>
      </c>
    </row>
    <row r="14" spans="2:6" ht="18.75" customHeight="1" thickBot="1" x14ac:dyDescent="0.3">
      <c r="B14" s="7" t="s">
        <v>9</v>
      </c>
      <c r="C14" s="19">
        <f>AVERAGE(F30:F32)</f>
        <v>4.833333333333333</v>
      </c>
      <c r="E14" s="11" t="s">
        <v>17</v>
      </c>
      <c r="F14" s="21">
        <f>'hoja de apoyo'!F14</f>
        <v>4</v>
      </c>
    </row>
    <row r="15" spans="2:6" ht="18.75" customHeight="1" x14ac:dyDescent="0.25">
      <c r="E15" s="11" t="s">
        <v>21</v>
      </c>
      <c r="F15" s="21">
        <f>'hoja de apoyo'!F27</f>
        <v>2</v>
      </c>
    </row>
    <row r="16" spans="2:6" ht="18.75" customHeight="1" x14ac:dyDescent="0.25">
      <c r="E16" s="11" t="s">
        <v>22</v>
      </c>
      <c r="F16" s="21">
        <f>'hoja de apoyo'!F28</f>
        <v>1.5</v>
      </c>
    </row>
    <row r="17" spans="5:6" ht="18.75" customHeight="1" x14ac:dyDescent="0.25">
      <c r="E17" s="11" t="s">
        <v>20</v>
      </c>
      <c r="F17" s="21">
        <f>'hoja de apoyo'!F29</f>
        <v>3</v>
      </c>
    </row>
    <row r="18" spans="5:6" ht="18.75" customHeight="1" x14ac:dyDescent="0.25">
      <c r="E18" s="12" t="s">
        <v>18</v>
      </c>
      <c r="F18" s="21">
        <f>'hoja de apoyo'!F24</f>
        <v>4</v>
      </c>
    </row>
    <row r="19" spans="5:6" ht="18.75" customHeight="1" x14ac:dyDescent="0.25">
      <c r="E19" s="11" t="s">
        <v>19</v>
      </c>
      <c r="F19" s="21">
        <f>'hoja de apoyo'!F25</f>
        <v>4.333333333333333</v>
      </c>
    </row>
    <row r="20" spans="5:6" ht="18.75" customHeight="1" x14ac:dyDescent="0.25">
      <c r="E20" s="11" t="s">
        <v>23</v>
      </c>
      <c r="F20" s="21">
        <f>'hoja de apoyo'!F26</f>
        <v>2.5</v>
      </c>
    </row>
    <row r="21" spans="5:6" ht="18.75" customHeight="1" x14ac:dyDescent="0.25">
      <c r="E21" s="11" t="s">
        <v>24</v>
      </c>
      <c r="F21" s="21">
        <f>'hoja de apoyo'!F18</f>
        <v>5.5</v>
      </c>
    </row>
    <row r="22" spans="5:6" ht="18.75" customHeight="1" x14ac:dyDescent="0.25">
      <c r="E22" s="11" t="s">
        <v>25</v>
      </c>
      <c r="F22" s="21">
        <f>'hoja de apoyo'!F19</f>
        <v>4</v>
      </c>
    </row>
    <row r="23" spans="5:6" ht="18.75" customHeight="1" x14ac:dyDescent="0.25">
      <c r="E23" s="11" t="s">
        <v>26</v>
      </c>
      <c r="F23" s="21">
        <f>'hoja de apoyo'!F20</f>
        <v>3.5</v>
      </c>
    </row>
    <row r="24" spans="5:6" ht="18.75" customHeight="1" x14ac:dyDescent="0.25">
      <c r="E24" s="11" t="s">
        <v>27</v>
      </c>
      <c r="F24" s="21">
        <f>'hoja de apoyo'!F15</f>
        <v>3.5</v>
      </c>
    </row>
    <row r="25" spans="5:6" ht="18.75" customHeight="1" x14ac:dyDescent="0.25">
      <c r="E25" s="11" t="s">
        <v>28</v>
      </c>
      <c r="F25" s="21">
        <f>'hoja de apoyo'!F16</f>
        <v>5</v>
      </c>
    </row>
    <row r="26" spans="5:6" ht="18.75" customHeight="1" x14ac:dyDescent="0.25">
      <c r="E26" s="11" t="s">
        <v>29</v>
      </c>
      <c r="F26" s="21">
        <f>'hoja de apoyo'!F17</f>
        <v>3.5</v>
      </c>
    </row>
    <row r="27" spans="5:6" ht="18.75" customHeight="1" x14ac:dyDescent="0.25">
      <c r="E27" s="11" t="s">
        <v>30</v>
      </c>
      <c r="F27" s="21">
        <f>'hoja de apoyo'!F30</f>
        <v>4.5</v>
      </c>
    </row>
    <row r="28" spans="5:6" ht="18.75" customHeight="1" x14ac:dyDescent="0.25">
      <c r="E28" s="11" t="s">
        <v>31</v>
      </c>
      <c r="F28" s="21">
        <f>'hoja de apoyo'!F31</f>
        <v>3.5</v>
      </c>
    </row>
    <row r="29" spans="5:6" ht="18.75" customHeight="1" x14ac:dyDescent="0.25">
      <c r="E29" s="11" t="s">
        <v>32</v>
      </c>
      <c r="F29" s="21">
        <f>'hoja de apoyo'!F32</f>
        <v>3</v>
      </c>
    </row>
    <row r="30" spans="5:6" ht="18.75" customHeight="1" x14ac:dyDescent="0.25">
      <c r="E30" s="11" t="s">
        <v>33</v>
      </c>
      <c r="F30" s="21">
        <f>'hoja de apoyo'!F21</f>
        <v>2.3333333333333335</v>
      </c>
    </row>
    <row r="31" spans="5:6" x14ac:dyDescent="0.25">
      <c r="E31" s="11" t="s">
        <v>34</v>
      </c>
      <c r="F31" s="21">
        <f>'hoja de apoyo'!F22</f>
        <v>5.666666666666667</v>
      </c>
    </row>
    <row r="32" spans="5:6" ht="15.75" thickBot="1" x14ac:dyDescent="0.3">
      <c r="E32" s="13" t="s">
        <v>35</v>
      </c>
      <c r="F32" s="22">
        <f>'hoja de apoyo'!F23</f>
        <v>6.5</v>
      </c>
    </row>
  </sheetData>
  <sheetProtection algorithmName="SHA-512" hashValue="RVGsErnyLTby+qLSRx1xO6peZYS6OC2EfwwO/4C6F/95B2SUakKrxdgchIgrT70YIsIVGH9VXBQpLLUwBXHY5g==" saltValue="JLUNG7pE0UayQYXkPg6Gtg==" spinCount="100000" sheet="1" objects="1" scenarios="1"/>
  <mergeCells count="2">
    <mergeCell ref="B5:C5"/>
    <mergeCell ref="E5:F5"/>
  </mergeCells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370"/>
  <sheetViews>
    <sheetView topLeftCell="B1" zoomScale="75" zoomScaleNormal="75" zoomScalePageLayoutView="75" workbookViewId="0">
      <selection activeCell="W26" sqref="W26"/>
    </sheetView>
  </sheetViews>
  <sheetFormatPr baseColWidth="10" defaultRowHeight="15" x14ac:dyDescent="0.25"/>
  <cols>
    <col min="1" max="144" width="10.85546875" style="1"/>
  </cols>
  <sheetData>
    <row r="1" s="1" customFormat="1" x14ac:dyDescent="0.25"/>
    <row r="2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</sheetData>
  <sheetProtection password="CC09" sheet="1" objects="1" scenarios="1"/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32"/>
  <sheetViews>
    <sheetView topLeftCell="B1" workbookViewId="0">
      <selection activeCell="B1" sqref="A1:XFD1048576"/>
    </sheetView>
  </sheetViews>
  <sheetFormatPr baseColWidth="10" defaultColWidth="10.85546875" defaultRowHeight="15" x14ac:dyDescent="0.25"/>
  <cols>
    <col min="1" max="1" width="10.85546875" style="41"/>
    <col min="2" max="2" width="16.7109375" style="41" customWidth="1"/>
    <col min="3" max="4" width="8.42578125" style="41" customWidth="1"/>
    <col min="5" max="5" width="25.140625" style="41" customWidth="1"/>
    <col min="6" max="15" width="10.85546875" style="41"/>
    <col min="16" max="18" width="87.7109375" style="41" customWidth="1"/>
    <col min="19" max="16384" width="10.85546875" style="41"/>
  </cols>
  <sheetData>
    <row r="3" spans="2:16" ht="18.75" customHeight="1" x14ac:dyDescent="0.25">
      <c r="O3" s="41" t="s">
        <v>257</v>
      </c>
      <c r="P3" s="42" t="s">
        <v>261</v>
      </c>
    </row>
    <row r="4" spans="2:16" ht="18.75" customHeight="1" x14ac:dyDescent="0.25">
      <c r="O4" s="41" t="s">
        <v>258</v>
      </c>
      <c r="P4" s="43" t="s">
        <v>273</v>
      </c>
    </row>
    <row r="5" spans="2:16" ht="18.75" customHeight="1" x14ac:dyDescent="0.3">
      <c r="B5" s="94" t="s">
        <v>152</v>
      </c>
      <c r="C5" s="94"/>
      <c r="D5" s="44"/>
      <c r="E5" s="94" t="s">
        <v>153</v>
      </c>
      <c r="F5" s="94"/>
      <c r="O5" s="41" t="s">
        <v>259</v>
      </c>
      <c r="P5" s="43" t="s">
        <v>274</v>
      </c>
    </row>
    <row r="6" spans="2:16" ht="18.75" customHeight="1" x14ac:dyDescent="0.25">
      <c r="B6" s="45" t="s">
        <v>11</v>
      </c>
      <c r="C6" s="41">
        <f>AVERAGE(F6:F8)</f>
        <v>4.3888888888888884</v>
      </c>
      <c r="E6" s="46" t="s">
        <v>0</v>
      </c>
      <c r="F6" s="41">
        <f>AVERAGE(Cuestionario!J5:J7)</f>
        <v>4.333333333333333</v>
      </c>
      <c r="H6" s="32">
        <v>274143</v>
      </c>
      <c r="O6" s="41" t="s">
        <v>260</v>
      </c>
      <c r="P6" s="43" t="s">
        <v>275</v>
      </c>
    </row>
    <row r="7" spans="2:16" ht="18.75" customHeight="1" x14ac:dyDescent="0.25">
      <c r="B7" s="47" t="s">
        <v>3</v>
      </c>
      <c r="C7" s="41">
        <f>AVERAGE(F9:F11)</f>
        <v>3.6111111111111107</v>
      </c>
      <c r="E7" s="46" t="s">
        <v>1</v>
      </c>
      <c r="F7" s="41">
        <f>AVERAGE(Cuestionario!J8:J10)</f>
        <v>5.333333333333333</v>
      </c>
      <c r="H7" s="32">
        <v>545768</v>
      </c>
    </row>
    <row r="8" spans="2:16" ht="18.75" customHeight="1" x14ac:dyDescent="0.25">
      <c r="B8" s="45" t="s">
        <v>10</v>
      </c>
      <c r="C8" s="41">
        <f>AVERAGE(F12:F14)</f>
        <v>3.8333333333333335</v>
      </c>
      <c r="E8" s="46" t="s">
        <v>2</v>
      </c>
      <c r="F8" s="41">
        <f>AVERAGE(Cuestionario!J11:J12)</f>
        <v>3.5</v>
      </c>
      <c r="H8" s="32">
        <v>333436</v>
      </c>
    </row>
    <row r="9" spans="2:16" ht="18.75" customHeight="1" x14ac:dyDescent="0.25">
      <c r="B9" s="47" t="s">
        <v>4</v>
      </c>
      <c r="C9" s="41">
        <f>AVERAGE(F15:F17)</f>
        <v>4</v>
      </c>
      <c r="E9" s="46" t="s">
        <v>12</v>
      </c>
      <c r="F9" s="41">
        <f>AVERAGE(Cuestionario!J13:J15)</f>
        <v>4.333333333333333</v>
      </c>
      <c r="O9" s="41" t="s">
        <v>257</v>
      </c>
      <c r="P9" s="48" t="s">
        <v>266</v>
      </c>
    </row>
    <row r="10" spans="2:16" ht="18.75" customHeight="1" x14ac:dyDescent="0.25">
      <c r="B10" s="47" t="s">
        <v>5</v>
      </c>
      <c r="C10" s="41">
        <f>AVERAGE(F18:F20)</f>
        <v>4.333333333333333</v>
      </c>
      <c r="E10" s="46" t="s">
        <v>13</v>
      </c>
      <c r="F10" s="41">
        <f>AVERAGE(Cuestionario!J16:J19)</f>
        <v>4.5</v>
      </c>
      <c r="O10" s="41" t="s">
        <v>258</v>
      </c>
      <c r="P10" s="48" t="s">
        <v>265</v>
      </c>
    </row>
    <row r="11" spans="2:16" ht="18.75" customHeight="1" x14ac:dyDescent="0.25">
      <c r="B11" s="47" t="s">
        <v>6</v>
      </c>
      <c r="C11" s="41">
        <f>AVERAGE(F21:F23)</f>
        <v>4.833333333333333</v>
      </c>
      <c r="E11" s="46" t="s">
        <v>14</v>
      </c>
      <c r="F11" s="41">
        <f>AVERAGE(Cuestionario!J20:J22)</f>
        <v>2</v>
      </c>
      <c r="O11" s="41" t="s">
        <v>259</v>
      </c>
      <c r="P11" s="32" t="s">
        <v>267</v>
      </c>
    </row>
    <row r="12" spans="2:16" ht="18.75" customHeight="1" x14ac:dyDescent="0.25">
      <c r="B12" s="47" t="s">
        <v>7</v>
      </c>
      <c r="C12" s="41">
        <f>AVERAGE(F24:F26)</f>
        <v>3.6111111111111107</v>
      </c>
      <c r="E12" s="49" t="s">
        <v>15</v>
      </c>
      <c r="F12" s="41">
        <f>AVERAGE(Cuestionario!J23:J25)</f>
        <v>3</v>
      </c>
      <c r="O12" s="41" t="s">
        <v>260</v>
      </c>
      <c r="P12" s="48" t="s">
        <v>264</v>
      </c>
    </row>
    <row r="13" spans="2:16" ht="18.75" customHeight="1" x14ac:dyDescent="0.25">
      <c r="B13" s="47" t="s">
        <v>8</v>
      </c>
      <c r="C13" s="41">
        <f>AVERAGE(F27:F29)</f>
        <v>2.1666666666666665</v>
      </c>
      <c r="E13" s="49" t="s">
        <v>16</v>
      </c>
      <c r="F13" s="41">
        <f>IF(Cuestionario!J27="","",((Cuestionario!J26)+(8-Cuestionario!J27))/2)</f>
        <v>4.5</v>
      </c>
    </row>
    <row r="14" spans="2:16" ht="18.75" customHeight="1" x14ac:dyDescent="0.25">
      <c r="B14" s="47" t="s">
        <v>9</v>
      </c>
      <c r="C14" s="41">
        <f>AVERAGE(F30:F32)</f>
        <v>3.6666666666666665</v>
      </c>
      <c r="E14" s="49" t="s">
        <v>17</v>
      </c>
      <c r="F14" s="41">
        <f>AVERAGE(Cuestionario!J28:J30)</f>
        <v>4</v>
      </c>
    </row>
    <row r="15" spans="2:16" ht="18.75" customHeight="1" x14ac:dyDescent="0.25">
      <c r="E15" s="49" t="s">
        <v>27</v>
      </c>
      <c r="F15" s="41">
        <f>AVERAGE(Cuestionario!J31:J32)</f>
        <v>3.5</v>
      </c>
    </row>
    <row r="16" spans="2:16" ht="18.75" customHeight="1" x14ac:dyDescent="0.25">
      <c r="E16" s="49" t="s">
        <v>28</v>
      </c>
      <c r="F16" s="41">
        <f>IF(Cuestionario!J33="","",((8-Cuestionario!J33)+(8-Cuestionario!J34)+(Cuestionario!J35))/3)</f>
        <v>5</v>
      </c>
    </row>
    <row r="17" spans="4:8" ht="18.75" customHeight="1" x14ac:dyDescent="0.25">
      <c r="E17" s="49" t="s">
        <v>29</v>
      </c>
      <c r="F17" s="41">
        <f>IF(Cuestionario!J36="","",((8-Cuestionario!J36)+(Cuestionario!J37))/2)</f>
        <v>3.5</v>
      </c>
    </row>
    <row r="18" spans="4:8" ht="18.75" customHeight="1" x14ac:dyDescent="0.25">
      <c r="E18" s="49" t="s">
        <v>24</v>
      </c>
      <c r="F18" s="41">
        <f>AVERAGE(Cuestionario!J38:J39)</f>
        <v>5.5</v>
      </c>
      <c r="H18" s="32"/>
    </row>
    <row r="19" spans="4:8" ht="18.75" customHeight="1" x14ac:dyDescent="0.25">
      <c r="E19" s="49" t="s">
        <v>25</v>
      </c>
      <c r="F19" s="41">
        <f>IF(Cuestionario!J41="","",((Cuestionario!J40)+(Cuestionario!J42)+(8-Cuestionario!J41))/3)</f>
        <v>4</v>
      </c>
      <c r="H19" s="32"/>
    </row>
    <row r="20" spans="4:8" ht="18.75" customHeight="1" x14ac:dyDescent="0.25">
      <c r="E20" s="49" t="s">
        <v>26</v>
      </c>
      <c r="F20" s="41">
        <f>IF(Cuestionario!J43="","",((8-Cuestionario!J43)+Cuestionario!J44)/2)</f>
        <v>3.5</v>
      </c>
      <c r="H20" s="32"/>
    </row>
    <row r="21" spans="4:8" ht="18.75" customHeight="1" x14ac:dyDescent="0.25">
      <c r="D21" s="41">
        <v>16</v>
      </c>
      <c r="E21" s="49" t="s">
        <v>33</v>
      </c>
      <c r="F21" s="41">
        <f>AVERAGE(Cuestionario!J45:J47)</f>
        <v>2.3333333333333335</v>
      </c>
    </row>
    <row r="22" spans="4:8" ht="18.75" customHeight="1" x14ac:dyDescent="0.25">
      <c r="D22" s="41">
        <v>17</v>
      </c>
      <c r="E22" s="49" t="s">
        <v>34</v>
      </c>
      <c r="F22" s="41">
        <f>AVERAGE(Cuestionario!J48:J50)</f>
        <v>5.666666666666667</v>
      </c>
    </row>
    <row r="23" spans="4:8" ht="18.75" customHeight="1" x14ac:dyDescent="0.25">
      <c r="D23" s="41">
        <v>18</v>
      </c>
      <c r="E23" s="49" t="s">
        <v>35</v>
      </c>
      <c r="F23" s="41">
        <f>AVERAGE(Cuestionario!J51:J52)</f>
        <v>6.5</v>
      </c>
    </row>
    <row r="24" spans="4:8" ht="18.75" customHeight="1" x14ac:dyDescent="0.25">
      <c r="D24" s="41">
        <v>19</v>
      </c>
      <c r="E24" s="46" t="s">
        <v>18</v>
      </c>
      <c r="F24" s="41">
        <f>IF(Cuestionario!J54="","",((Cuestionario!J53)+(8-Cuestionario!J54))/2)</f>
        <v>4</v>
      </c>
    </row>
    <row r="25" spans="4:8" ht="18.75" customHeight="1" x14ac:dyDescent="0.25">
      <c r="D25" s="41">
        <v>20</v>
      </c>
      <c r="E25" s="49" t="s">
        <v>19</v>
      </c>
      <c r="F25" s="41">
        <f>IF(Cuestionario!J57="","",((Cuestionario!J55)+(Cuestionario!J56)+(8-Cuestionario!J57))/3)</f>
        <v>4.333333333333333</v>
      </c>
    </row>
    <row r="26" spans="4:8" ht="18.75" customHeight="1" x14ac:dyDescent="0.25">
      <c r="D26" s="41">
        <v>21</v>
      </c>
      <c r="E26" s="49" t="s">
        <v>23</v>
      </c>
      <c r="F26" s="41">
        <f>AVERAGE(Cuestionario!J58:J59)</f>
        <v>2.5</v>
      </c>
    </row>
    <row r="27" spans="4:8" ht="18.75" customHeight="1" x14ac:dyDescent="0.25">
      <c r="D27" s="41">
        <v>22</v>
      </c>
      <c r="E27" s="49" t="s">
        <v>21</v>
      </c>
      <c r="F27" s="41">
        <f>AVERAGE(Cuestionario!J60:J61)</f>
        <v>2</v>
      </c>
    </row>
    <row r="28" spans="4:8" ht="18.75" customHeight="1" x14ac:dyDescent="0.25">
      <c r="D28" s="41">
        <v>23</v>
      </c>
      <c r="E28" s="49" t="s">
        <v>22</v>
      </c>
      <c r="F28" s="41">
        <f>AVERAGE(Cuestionario!J62:J63)</f>
        <v>1.5</v>
      </c>
    </row>
    <row r="29" spans="4:8" ht="18.75" customHeight="1" x14ac:dyDescent="0.25">
      <c r="D29" s="41">
        <v>24</v>
      </c>
      <c r="E29" s="49" t="s">
        <v>20</v>
      </c>
      <c r="F29" s="41">
        <f>AVERAGE(Cuestionario!J64:J65)</f>
        <v>3</v>
      </c>
    </row>
    <row r="30" spans="4:8" ht="18.75" customHeight="1" x14ac:dyDescent="0.25">
      <c r="D30" s="41">
        <v>25</v>
      </c>
      <c r="E30" s="49" t="s">
        <v>30</v>
      </c>
      <c r="F30" s="41">
        <f>AVERAGE(Cuestionario!J66:J67)</f>
        <v>4.5</v>
      </c>
    </row>
    <row r="31" spans="4:8" x14ac:dyDescent="0.25">
      <c r="D31" s="41">
        <v>26</v>
      </c>
      <c r="E31" s="49" t="s">
        <v>31</v>
      </c>
      <c r="F31" s="41">
        <f>IF(Cuestionario!J68="","",((8-Cuestionario!J68)+(Cuestionario!J69))/2)</f>
        <v>3.5</v>
      </c>
    </row>
    <row r="32" spans="4:8" x14ac:dyDescent="0.25">
      <c r="D32" s="41">
        <v>27</v>
      </c>
      <c r="E32" s="49" t="s">
        <v>32</v>
      </c>
      <c r="F32" s="41">
        <f>AVERAGE(Cuestionario!J70:J72)</f>
        <v>3</v>
      </c>
    </row>
  </sheetData>
  <sheetProtection algorithmName="SHA-512" hashValue="0Iwll2zbQvQMlE1QKCWZcEmzMdz8Z05ZnySAmd3SC+QlZwJJP290CpLhrGj8nYNmLvegHBwRRSpJzaoACuW0WQ==" saltValue="g4KGKH0D6OO8NkCbonE+LQ==" spinCount="100000" sheet="1"/>
  <mergeCells count="2">
    <mergeCell ref="B5:C5"/>
    <mergeCell ref="E5:F5"/>
  </mergeCells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Inicio</vt:lpstr>
      <vt:lpstr>Test de Lúsher</vt:lpstr>
      <vt:lpstr>PIRAMIDE LIDERAZGO INNOVADOR</vt:lpstr>
      <vt:lpstr>Cuestionario</vt:lpstr>
      <vt:lpstr>Resultados</vt:lpstr>
      <vt:lpstr>Graficos</vt:lpstr>
      <vt:lpstr>hoja de apoyo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borja jabaloyes</dc:creator>
  <cp:lastModifiedBy>Delia Cristina Cruz</cp:lastModifiedBy>
  <cp:lastPrinted>2019-11-20T11:33:29Z</cp:lastPrinted>
  <dcterms:created xsi:type="dcterms:W3CDTF">2019-10-05T08:00:24Z</dcterms:created>
  <dcterms:modified xsi:type="dcterms:W3CDTF">2023-06-06T22:18:18Z</dcterms:modified>
</cp:coreProperties>
</file>