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7efa4cd7e00bb7e6/Documentos/Enrique/Materias/Simulación y Optimización/Ejemplos/Simulación/Excel/Modelos/"/>
    </mc:Choice>
  </mc:AlternateContent>
  <xr:revisionPtr revIDLastSave="45" documentId="13_ncr:1_{825118AD-DB0C-48CA-B339-A804F259FAE3}" xr6:coauthVersionLast="47" xr6:coauthVersionMax="47" xr10:uidLastSave="{DB2288FC-6C04-4F77-9FD1-DA5E79A3ABA1}"/>
  <bookViews>
    <workbookView xWindow="-120" yWindow="-120" windowWidth="20730" windowHeight="11760" activeTab="2" xr2:uid="{00000000-000D-0000-FFFF-FFFF00000000}"/>
  </bookViews>
  <sheets>
    <sheet name="Datos" sheetId="3" r:id="rId1"/>
    <sheet name="Ajuste" sheetId="2" r:id="rId2"/>
    <sheet name="Analítica" sheetId="1" r:id="rId3"/>
    <sheet name="Euler" sheetId="6" r:id="rId4"/>
    <sheet name="Todo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6" l="1"/>
  <c r="D2" i="4" s="1"/>
  <c r="C2" i="1"/>
  <c r="C2" i="4" s="1"/>
  <c r="C2" i="2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3" i="1" l="1"/>
  <c r="C3" i="4" s="1"/>
  <c r="C4" i="1"/>
  <c r="C4" i="4" s="1"/>
  <c r="C5" i="1"/>
  <c r="C5" i="4" s="1"/>
  <c r="C6" i="1"/>
  <c r="C6" i="4" s="1"/>
  <c r="C7" i="1"/>
  <c r="C7" i="4" s="1"/>
  <c r="C8" i="1"/>
  <c r="C8" i="4" s="1"/>
  <c r="C9" i="1"/>
  <c r="C9" i="4" s="1"/>
  <c r="C10" i="1"/>
  <c r="C10" i="4" s="1"/>
  <c r="C11" i="1"/>
  <c r="C11" i="4" s="1"/>
  <c r="C12" i="1"/>
  <c r="C12" i="4" s="1"/>
  <c r="C13" i="1"/>
  <c r="C13" i="4" s="1"/>
  <c r="C14" i="1"/>
  <c r="C14" i="4" s="1"/>
  <c r="C15" i="1"/>
  <c r="C15" i="4" s="1"/>
  <c r="C16" i="1"/>
  <c r="C16" i="4" s="1"/>
  <c r="C17" i="1"/>
  <c r="C17" i="4" s="1"/>
  <c r="C18" i="1"/>
  <c r="C18" i="4" s="1"/>
  <c r="C19" i="1"/>
  <c r="C19" i="4" s="1"/>
  <c r="C20" i="1"/>
  <c r="C20" i="4" s="1"/>
  <c r="C21" i="1"/>
  <c r="C21" i="4" s="1"/>
  <c r="C22" i="1"/>
  <c r="C22" i="4" s="1"/>
  <c r="C23" i="1"/>
  <c r="C23" i="4" s="1"/>
  <c r="C24" i="1"/>
  <c r="C24" i="4" s="1"/>
  <c r="C25" i="1"/>
  <c r="C25" i="4" s="1"/>
  <c r="E2" i="4" l="1"/>
  <c r="D2" i="6"/>
  <c r="C3" i="6" s="1"/>
  <c r="E2" i="6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" i="1"/>
  <c r="D3" i="4" l="1"/>
  <c r="E3" i="4" s="1"/>
  <c r="D3" i="6"/>
  <c r="C4" i="6" s="1"/>
  <c r="E3" i="6"/>
  <c r="D4" i="6" l="1"/>
  <c r="C5" i="6" s="1"/>
  <c r="D4" i="4"/>
  <c r="E4" i="4" s="1"/>
  <c r="E4" i="6"/>
  <c r="D5" i="6" l="1"/>
  <c r="C6" i="6" s="1"/>
  <c r="D5" i="4"/>
  <c r="E5" i="4" s="1"/>
  <c r="E5" i="6"/>
  <c r="D6" i="6" l="1"/>
  <c r="C7" i="6" s="1"/>
  <c r="D6" i="4"/>
  <c r="E6" i="4" s="1"/>
  <c r="E6" i="6"/>
  <c r="D7" i="6" l="1"/>
  <c r="D7" i="4"/>
  <c r="E7" i="4" s="1"/>
  <c r="C8" i="6"/>
  <c r="E7" i="6"/>
  <c r="D8" i="6" l="1"/>
  <c r="D8" i="4"/>
  <c r="E8" i="4" s="1"/>
  <c r="E8" i="6"/>
  <c r="C9" i="6"/>
  <c r="D9" i="6" l="1"/>
  <c r="D9" i="4"/>
  <c r="E9" i="4"/>
  <c r="C10" i="6"/>
  <c r="E9" i="6"/>
  <c r="D10" i="6" l="1"/>
  <c r="C11" i="6" s="1"/>
  <c r="D10" i="4"/>
  <c r="E10" i="4" s="1"/>
  <c r="E10" i="6"/>
  <c r="D11" i="6" l="1"/>
  <c r="C12" i="6" s="1"/>
  <c r="D11" i="4"/>
  <c r="E11" i="4" s="1"/>
  <c r="E11" i="6"/>
  <c r="D12" i="6" l="1"/>
  <c r="C13" i="6" s="1"/>
  <c r="D12" i="4"/>
  <c r="E12" i="4" s="1"/>
  <c r="E12" i="6"/>
  <c r="D13" i="6" l="1"/>
  <c r="C14" i="6" s="1"/>
  <c r="D13" i="4"/>
  <c r="E13" i="4" s="1"/>
  <c r="E13" i="6"/>
  <c r="D14" i="6" l="1"/>
  <c r="C15" i="6" s="1"/>
  <c r="D14" i="4"/>
  <c r="E14" i="4" s="1"/>
  <c r="E14" i="6"/>
  <c r="D15" i="6" l="1"/>
  <c r="D15" i="4"/>
  <c r="E15" i="4" s="1"/>
  <c r="E15" i="6"/>
  <c r="C16" i="6"/>
  <c r="D16" i="6" l="1"/>
  <c r="C17" i="6" s="1"/>
  <c r="D16" i="4"/>
  <c r="E16" i="4" s="1"/>
  <c r="E16" i="6"/>
  <c r="D17" i="6" l="1"/>
  <c r="C18" i="6" s="1"/>
  <c r="D17" i="4"/>
  <c r="E17" i="4" s="1"/>
  <c r="E17" i="6"/>
  <c r="D18" i="6" l="1"/>
  <c r="C19" i="6" s="1"/>
  <c r="D18" i="4"/>
  <c r="E18" i="4" s="1"/>
  <c r="E18" i="6"/>
  <c r="D19" i="6" l="1"/>
  <c r="C20" i="6" s="1"/>
  <c r="D19" i="4"/>
  <c r="E19" i="4" s="1"/>
  <c r="E19" i="6"/>
  <c r="D20" i="6" l="1"/>
  <c r="C21" i="6" s="1"/>
  <c r="D20" i="4"/>
  <c r="E20" i="4" s="1"/>
  <c r="E20" i="6"/>
  <c r="D21" i="6" l="1"/>
  <c r="C22" i="6" s="1"/>
  <c r="D21" i="4"/>
  <c r="E21" i="4" s="1"/>
  <c r="E21" i="6"/>
  <c r="D22" i="6" l="1"/>
  <c r="C23" i="6" s="1"/>
  <c r="D22" i="4"/>
  <c r="E22" i="4" s="1"/>
  <c r="E22" i="6"/>
  <c r="D23" i="6" l="1"/>
  <c r="C24" i="6" s="1"/>
  <c r="D23" i="4"/>
  <c r="E23" i="4" s="1"/>
  <c r="E23" i="6"/>
  <c r="D24" i="6" l="1"/>
  <c r="D24" i="4"/>
  <c r="E24" i="4" s="1"/>
  <c r="E24" i="6"/>
  <c r="C25" i="6"/>
  <c r="D25" i="6" l="1"/>
  <c r="D25" i="4"/>
  <c r="E25" i="4" s="1"/>
  <c r="E25" i="6"/>
</calcChain>
</file>

<file path=xl/sharedStrings.xml><?xml version="1.0" encoding="utf-8"?>
<sst xmlns="http://schemas.openxmlformats.org/spreadsheetml/2006/main" count="46" uniqueCount="19">
  <si>
    <t>t (min)</t>
  </si>
  <si>
    <t>Parámetros</t>
  </si>
  <si>
    <r>
      <t>r (min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</si>
  <si>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T0 (°C)</t>
  </si>
  <si>
    <t>Ta (°C)</t>
  </si>
  <si>
    <t>∆t (min)</t>
  </si>
  <si>
    <t>Valores</t>
  </si>
  <si>
    <t>T analítica</t>
  </si>
  <si>
    <t>T Euler</t>
  </si>
  <si>
    <t>Error %</t>
  </si>
  <si>
    <t>T (°C)</t>
  </si>
  <si>
    <t>ln(DT)</t>
  </si>
  <si>
    <t>Q Euler</t>
  </si>
  <si>
    <t>∆t (s)</t>
  </si>
  <si>
    <r>
      <t>U (J/(s∙m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∙°C))</t>
    </r>
  </si>
  <si>
    <r>
      <t>A (m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</si>
  <si>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V (m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</si>
  <si>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r>
      <t>rho (kg/m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</si>
  <si>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t>Cp (J/(kg∙°C))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</si>
</sst>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2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11" fontId="7" fillId="0" borderId="0" xfId="0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Ajuste!$C$1</c:f>
              <c:strCache>
                <c:ptCount val="1"/>
                <c:pt idx="0">
                  <c:v>ln(DT)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-0.16391688538932633"/>
                  <c:y val="5.6260207057451155E-2"/>
                </c:manualLayout>
              </c:layout>
              <c:numFmt formatCode="0.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</c:trendlineLbl>
          </c:trendline>
          <c:xVal>
            <c:numRef>
              <c:f>Ajuste!$A$2:$A$25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</c:numCache>
            </c:numRef>
          </c:xVal>
          <c:yVal>
            <c:numRef>
              <c:f>Ajuste!$C$2:$C$25</c:f>
              <c:numCache>
                <c:formatCode>0.00</c:formatCode>
                <c:ptCount val="24"/>
                <c:pt idx="0">
                  <c:v>0</c:v>
                </c:pt>
                <c:pt idx="1">
                  <c:v>5.9954861469913176E-2</c:v>
                </c:pt>
                <c:pt idx="2">
                  <c:v>0.13069141256169151</c:v>
                </c:pt>
                <c:pt idx="3">
                  <c:v>0.19557903476756619</c:v>
                </c:pt>
                <c:pt idx="4">
                  <c:v>0.25504045998896557</c:v>
                </c:pt>
                <c:pt idx="5">
                  <c:v>0.30779102537449443</c:v>
                </c:pt>
                <c:pt idx="6">
                  <c:v>0.36127971032548067</c:v>
                </c:pt>
                <c:pt idx="7">
                  <c:v>0.41546903917268319</c:v>
                </c:pt>
                <c:pt idx="8">
                  <c:v>0.4629839147801964</c:v>
                </c:pt>
                <c:pt idx="9">
                  <c:v>0.5128695692910652</c:v>
                </c:pt>
                <c:pt idx="10">
                  <c:v>0.55999870963261555</c:v>
                </c:pt>
                <c:pt idx="11">
                  <c:v>0.60104414287573071</c:v>
                </c:pt>
                <c:pt idx="12">
                  <c:v>0.64676639221382581</c:v>
                </c:pt>
                <c:pt idx="13">
                  <c:v>0.68551937851105915</c:v>
                </c:pt>
                <c:pt idx="14">
                  <c:v>0.72583491568951886</c:v>
                </c:pt>
                <c:pt idx="15">
                  <c:v>0.77115011190156135</c:v>
                </c:pt>
                <c:pt idx="16">
                  <c:v>0.80825386210493833</c:v>
                </c:pt>
                <c:pt idx="17">
                  <c:v>0.84678752610718133</c:v>
                </c:pt>
                <c:pt idx="18">
                  <c:v>0.88686574967459197</c:v>
                </c:pt>
                <c:pt idx="19">
                  <c:v>0.92089549826090333</c:v>
                </c:pt>
                <c:pt idx="20">
                  <c:v>0.96412423281172355</c:v>
                </c:pt>
                <c:pt idx="21">
                  <c:v>1.0009382059344396</c:v>
                </c:pt>
                <c:pt idx="22">
                  <c:v>1.0391594187546374</c:v>
                </c:pt>
                <c:pt idx="23">
                  <c:v>1.0654767270720109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21-4145-A1C7-97B52AAA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682712"/>
        <c:axId val="235683040"/>
      </c:scatterChart>
      <c:valAx>
        <c:axId val="23568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i="1"/>
                  <a:t>t</a:t>
                </a:r>
                <a:r>
                  <a:rPr lang="es-AR"/>
                  <a:t>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683040"/>
        <c:crosses val="autoZero"/>
        <c:crossBetween val="midCat"/>
      </c:valAx>
      <c:valAx>
        <c:axId val="23568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i="0"/>
                  <a:t>ln(</a:t>
                </a:r>
                <a:r>
                  <a:rPr lang="es-AR" i="1"/>
                  <a:t>DT</a:t>
                </a:r>
                <a:r>
                  <a:rPr lang="es-AR" i="0"/>
                  <a:t>)</a:t>
                </a:r>
                <a:endParaRPr lang="es-A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682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Analítica!$B$1</c:f>
              <c:strCache>
                <c:ptCount val="1"/>
                <c:pt idx="0">
                  <c:v>T (°C)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Analítica!$A$2:$A$25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</c:numCache>
            </c:numRef>
          </c:xVal>
          <c:yVal>
            <c:numRef>
              <c:f>Analítica!$B$2:$B$25</c:f>
              <c:numCache>
                <c:formatCode>0.00</c:formatCode>
                <c:ptCount val="24"/>
                <c:pt idx="0">
                  <c:v>82.3</c:v>
                </c:pt>
                <c:pt idx="1">
                  <c:v>78.5</c:v>
                </c:pt>
                <c:pt idx="2">
                  <c:v>74.3</c:v>
                </c:pt>
                <c:pt idx="3">
                  <c:v>70.7</c:v>
                </c:pt>
                <c:pt idx="4">
                  <c:v>67.599999999999994</c:v>
                </c:pt>
                <c:pt idx="5">
                  <c:v>65</c:v>
                </c:pt>
                <c:pt idx="6">
                  <c:v>62.5</c:v>
                </c:pt>
                <c:pt idx="7">
                  <c:v>60.1</c:v>
                </c:pt>
                <c:pt idx="8">
                  <c:v>58.1</c:v>
                </c:pt>
                <c:pt idx="9">
                  <c:v>56.1</c:v>
                </c:pt>
                <c:pt idx="10">
                  <c:v>54.3</c:v>
                </c:pt>
                <c:pt idx="11">
                  <c:v>52.8</c:v>
                </c:pt>
                <c:pt idx="12">
                  <c:v>51.2</c:v>
                </c:pt>
                <c:pt idx="13">
                  <c:v>49.9</c:v>
                </c:pt>
                <c:pt idx="14">
                  <c:v>48.6</c:v>
                </c:pt>
                <c:pt idx="15">
                  <c:v>47.2</c:v>
                </c:pt>
                <c:pt idx="16">
                  <c:v>46.1</c:v>
                </c:pt>
                <c:pt idx="17">
                  <c:v>45</c:v>
                </c:pt>
                <c:pt idx="18">
                  <c:v>43.9</c:v>
                </c:pt>
                <c:pt idx="19">
                  <c:v>43</c:v>
                </c:pt>
                <c:pt idx="20">
                  <c:v>41.9</c:v>
                </c:pt>
                <c:pt idx="21">
                  <c:v>41</c:v>
                </c:pt>
                <c:pt idx="22">
                  <c:v>40.1</c:v>
                </c:pt>
                <c:pt idx="23">
                  <c:v>39.5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7C-413E-A27B-6CDDAD85615F}"/>
            </c:ext>
          </c:extLst>
        </c:ser>
        <c:ser>
          <c:idx val="1"/>
          <c:order val="1"/>
          <c:tx>
            <c:strRef>
              <c:f>Analítica!$C$1</c:f>
              <c:strCache>
                <c:ptCount val="1"/>
                <c:pt idx="0">
                  <c:v>T analítica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Analítica!$A$2:$A$25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</c:numCache>
            </c:numRef>
          </c:xVal>
          <c:yVal>
            <c:numRef>
              <c:f>Analítica!$C$2:$C$25</c:f>
              <c:numCache>
                <c:formatCode>0.00</c:formatCode>
                <c:ptCount val="24"/>
                <c:pt idx="0">
                  <c:v>82.3</c:v>
                </c:pt>
                <c:pt idx="1">
                  <c:v>79.115281419896633</c:v>
                </c:pt>
                <c:pt idx="2">
                  <c:v>76.085883397748148</c:v>
                </c:pt>
                <c:pt idx="3">
                  <c:v>73.204230860556265</c:v>
                </c:pt>
                <c:pt idx="4">
                  <c:v>70.463118175992207</c:v>
                </c:pt>
                <c:pt idx="5">
                  <c:v>67.855691134562733</c:v>
                </c:pt>
                <c:pt idx="6">
                  <c:v>65.375429810516181</c:v>
                </c:pt>
                <c:pt idx="7">
                  <c:v>63.016132258631984</c:v>
                </c:pt>
                <c:pt idx="8">
                  <c:v>60.771899006127249</c:v>
                </c:pt>
                <c:pt idx="9">
                  <c:v>58.637118300901797</c:v>
                </c:pt>
                <c:pt idx="10">
                  <c:v>56.606452079234963</c:v>
                </c:pt>
                <c:pt idx="11">
                  <c:v>54.674822617845777</c:v>
                </c:pt>
                <c:pt idx="12">
                  <c:v>52.837399836939923</c:v>
                </c:pt>
                <c:pt idx="13">
                  <c:v>51.089589222494347</c:v>
                </c:pt>
                <c:pt idx="14">
                  <c:v>49.427020337579037</c:v>
                </c:pt>
                <c:pt idx="15">
                  <c:v>47.845535893988256</c:v>
                </c:pt>
                <c:pt idx="16">
                  <c:v>46.341181356854563</c:v>
                </c:pt>
                <c:pt idx="17">
                  <c:v>44.910195056251851</c:v>
                </c:pt>
                <c:pt idx="18">
                  <c:v>43.548998781061115</c:v>
                </c:pt>
                <c:pt idx="19">
                  <c:v>42.254188831578929</c:v>
                </c:pt>
                <c:pt idx="20">
                  <c:v>41.022527508495187</c:v>
                </c:pt>
                <c:pt idx="21">
                  <c:v>39.850935016958445</c:v>
                </c:pt>
                <c:pt idx="22">
                  <c:v>38.736481765484598</c:v>
                </c:pt>
                <c:pt idx="23">
                  <c:v>37.676381040452171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7C-413E-A27B-6CDDAD856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699712"/>
        <c:axId val="376701024"/>
      </c:scatterChart>
      <c:valAx>
        <c:axId val="37669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76701024"/>
        <c:crosses val="autoZero"/>
        <c:crossBetween val="midCat"/>
      </c:valAx>
      <c:valAx>
        <c:axId val="37670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766997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Euler!$B$1</c:f>
              <c:strCache>
                <c:ptCount val="1"/>
                <c:pt idx="0">
                  <c:v>T (°C)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Euler!$A$2:$A$25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</c:numCache>
            </c:numRef>
          </c:xVal>
          <c:yVal>
            <c:numRef>
              <c:f>Euler!$B$2:$B$25</c:f>
              <c:numCache>
                <c:formatCode>0.00</c:formatCode>
                <c:ptCount val="24"/>
                <c:pt idx="0">
                  <c:v>82.3</c:v>
                </c:pt>
                <c:pt idx="1">
                  <c:v>78.5</c:v>
                </c:pt>
                <c:pt idx="2">
                  <c:v>74.3</c:v>
                </c:pt>
                <c:pt idx="3">
                  <c:v>70.7</c:v>
                </c:pt>
                <c:pt idx="4">
                  <c:v>67.599999999999994</c:v>
                </c:pt>
                <c:pt idx="5">
                  <c:v>65</c:v>
                </c:pt>
                <c:pt idx="6">
                  <c:v>62.5</c:v>
                </c:pt>
                <c:pt idx="7">
                  <c:v>60.1</c:v>
                </c:pt>
                <c:pt idx="8">
                  <c:v>58.1</c:v>
                </c:pt>
                <c:pt idx="9">
                  <c:v>56.1</c:v>
                </c:pt>
                <c:pt idx="10">
                  <c:v>54.3</c:v>
                </c:pt>
                <c:pt idx="11">
                  <c:v>52.8</c:v>
                </c:pt>
                <c:pt idx="12">
                  <c:v>51.2</c:v>
                </c:pt>
                <c:pt idx="13">
                  <c:v>49.9</c:v>
                </c:pt>
                <c:pt idx="14">
                  <c:v>48.6</c:v>
                </c:pt>
                <c:pt idx="15">
                  <c:v>47.2</c:v>
                </c:pt>
                <c:pt idx="16">
                  <c:v>46.1</c:v>
                </c:pt>
                <c:pt idx="17">
                  <c:v>45</c:v>
                </c:pt>
                <c:pt idx="18">
                  <c:v>43.9</c:v>
                </c:pt>
                <c:pt idx="19">
                  <c:v>43</c:v>
                </c:pt>
                <c:pt idx="20">
                  <c:v>41.9</c:v>
                </c:pt>
                <c:pt idx="21">
                  <c:v>41</c:v>
                </c:pt>
                <c:pt idx="22">
                  <c:v>40.1</c:v>
                </c:pt>
                <c:pt idx="23">
                  <c:v>39.5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32-4BC8-94B3-62B24C06A8F7}"/>
            </c:ext>
          </c:extLst>
        </c:ser>
        <c:ser>
          <c:idx val="1"/>
          <c:order val="1"/>
          <c:tx>
            <c:strRef>
              <c:f>Euler!$C$1</c:f>
              <c:strCache>
                <c:ptCount val="1"/>
                <c:pt idx="0">
                  <c:v>T Euler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Euler!$A$2:$A$25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</c:numCache>
            </c:numRef>
          </c:xVal>
          <c:yVal>
            <c:numRef>
              <c:f>Euler!$C$2:$C$25</c:f>
              <c:numCache>
                <c:formatCode>0.00</c:formatCode>
                <c:ptCount val="24"/>
                <c:pt idx="0">
                  <c:v>82.3</c:v>
                </c:pt>
                <c:pt idx="1">
                  <c:v>79.03506421837902</c:v>
                </c:pt>
                <c:pt idx="2">
                  <c:v>75.933372014983291</c:v>
                </c:pt>
                <c:pt idx="3">
                  <c:v>72.986761371441176</c:v>
                </c:pt>
                <c:pt idx="4">
                  <c:v>70.187478362272813</c:v>
                </c:pt>
                <c:pt idx="5">
                  <c:v>67.528156750646829</c:v>
                </c:pt>
                <c:pt idx="6">
                  <c:v>65.00179860432921</c:v>
                </c:pt>
                <c:pt idx="7">
                  <c:v>62.601755880815602</c:v>
                </c:pt>
                <c:pt idx="8">
                  <c:v>60.321712933188955</c:v>
                </c:pt>
                <c:pt idx="9">
                  <c:v>58.155669890667035</c:v>
                </c:pt>
                <c:pt idx="10">
                  <c:v>56.097926870106235</c:v>
                </c:pt>
                <c:pt idx="11">
                  <c:v>54.143068976914648</c:v>
                </c:pt>
                <c:pt idx="12">
                  <c:v>52.285952055904772</c:v>
                </c:pt>
                <c:pt idx="13">
                  <c:v>50.521689154589517</c:v>
                </c:pt>
                <c:pt idx="14">
                  <c:v>48.845637663300153</c:v>
                </c:pt>
                <c:pt idx="15">
                  <c:v>47.253387098285671</c:v>
                </c:pt>
                <c:pt idx="16">
                  <c:v>45.740747495645188</c:v>
                </c:pt>
                <c:pt idx="17">
                  <c:v>44.3037383855523</c:v>
                </c:pt>
                <c:pt idx="18">
                  <c:v>42.938578317757383</c:v>
                </c:pt>
                <c:pt idx="19">
                  <c:v>41.641674910804483</c:v>
                </c:pt>
                <c:pt idx="20">
                  <c:v>40.409615398777568</c:v>
                </c:pt>
                <c:pt idx="21">
                  <c:v>39.239157650700164</c:v>
                </c:pt>
                <c:pt idx="22">
                  <c:v>38.1272216389562</c:v>
                </c:pt>
                <c:pt idx="23">
                  <c:v>37.070881334281388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32-4BC8-94B3-62B24C06A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699712"/>
        <c:axId val="376701024"/>
      </c:scatterChart>
      <c:valAx>
        <c:axId val="37669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76701024"/>
        <c:crosses val="autoZero"/>
        <c:crossBetween val="midCat"/>
      </c:valAx>
      <c:valAx>
        <c:axId val="37670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766997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Todos!$B$1</c:f>
              <c:strCache>
                <c:ptCount val="1"/>
                <c:pt idx="0">
                  <c:v>T (°C)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Todos!$A$2:$A$25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</c:numCache>
            </c:numRef>
          </c:xVal>
          <c:yVal>
            <c:numRef>
              <c:f>Todos!$B$2:$B$25</c:f>
              <c:numCache>
                <c:formatCode>0.00</c:formatCode>
                <c:ptCount val="24"/>
                <c:pt idx="0">
                  <c:v>82.3</c:v>
                </c:pt>
                <c:pt idx="1">
                  <c:v>78.5</c:v>
                </c:pt>
                <c:pt idx="2">
                  <c:v>74.3</c:v>
                </c:pt>
                <c:pt idx="3">
                  <c:v>70.7</c:v>
                </c:pt>
                <c:pt idx="4">
                  <c:v>67.599999999999994</c:v>
                </c:pt>
                <c:pt idx="5">
                  <c:v>65</c:v>
                </c:pt>
                <c:pt idx="6">
                  <c:v>62.5</c:v>
                </c:pt>
                <c:pt idx="7">
                  <c:v>60.1</c:v>
                </c:pt>
                <c:pt idx="8">
                  <c:v>58.1</c:v>
                </c:pt>
                <c:pt idx="9">
                  <c:v>56.1</c:v>
                </c:pt>
                <c:pt idx="10">
                  <c:v>54.3</c:v>
                </c:pt>
                <c:pt idx="11">
                  <c:v>52.8</c:v>
                </c:pt>
                <c:pt idx="12">
                  <c:v>51.2</c:v>
                </c:pt>
                <c:pt idx="13">
                  <c:v>49.9</c:v>
                </c:pt>
                <c:pt idx="14">
                  <c:v>48.6</c:v>
                </c:pt>
                <c:pt idx="15">
                  <c:v>47.2</c:v>
                </c:pt>
                <c:pt idx="16">
                  <c:v>46.1</c:v>
                </c:pt>
                <c:pt idx="17">
                  <c:v>45</c:v>
                </c:pt>
                <c:pt idx="18">
                  <c:v>43.9</c:v>
                </c:pt>
                <c:pt idx="19">
                  <c:v>43</c:v>
                </c:pt>
                <c:pt idx="20">
                  <c:v>41.9</c:v>
                </c:pt>
                <c:pt idx="21">
                  <c:v>41</c:v>
                </c:pt>
                <c:pt idx="22">
                  <c:v>40.1</c:v>
                </c:pt>
                <c:pt idx="23">
                  <c:v>39.5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C3-478B-A475-B4242BF89C1B}"/>
            </c:ext>
          </c:extLst>
        </c:ser>
        <c:ser>
          <c:idx val="1"/>
          <c:order val="1"/>
          <c:tx>
            <c:strRef>
              <c:f>Todos!$C$1</c:f>
              <c:strCache>
                <c:ptCount val="1"/>
                <c:pt idx="0">
                  <c:v>T analítica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Todos!$A$2:$A$25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</c:numCache>
            </c:numRef>
          </c:xVal>
          <c:yVal>
            <c:numRef>
              <c:f>Todos!$C$2:$C$25</c:f>
              <c:numCache>
                <c:formatCode>0.00</c:formatCode>
                <c:ptCount val="24"/>
                <c:pt idx="0">
                  <c:v>82.3</c:v>
                </c:pt>
                <c:pt idx="1">
                  <c:v>79.115281419896633</c:v>
                </c:pt>
                <c:pt idx="2">
                  <c:v>76.085883397748148</c:v>
                </c:pt>
                <c:pt idx="3">
                  <c:v>73.204230860556265</c:v>
                </c:pt>
                <c:pt idx="4">
                  <c:v>70.463118175992207</c:v>
                </c:pt>
                <c:pt idx="5">
                  <c:v>67.855691134562733</c:v>
                </c:pt>
                <c:pt idx="6">
                  <c:v>65.375429810516181</c:v>
                </c:pt>
                <c:pt idx="7">
                  <c:v>63.016132258631984</c:v>
                </c:pt>
                <c:pt idx="8">
                  <c:v>60.771899006127249</c:v>
                </c:pt>
                <c:pt idx="9">
                  <c:v>58.637118300901797</c:v>
                </c:pt>
                <c:pt idx="10">
                  <c:v>56.606452079234963</c:v>
                </c:pt>
                <c:pt idx="11">
                  <c:v>54.674822617845777</c:v>
                </c:pt>
                <c:pt idx="12">
                  <c:v>52.837399836939923</c:v>
                </c:pt>
                <c:pt idx="13">
                  <c:v>51.089589222494347</c:v>
                </c:pt>
                <c:pt idx="14">
                  <c:v>49.427020337579037</c:v>
                </c:pt>
                <c:pt idx="15">
                  <c:v>47.845535893988256</c:v>
                </c:pt>
                <c:pt idx="16">
                  <c:v>46.341181356854563</c:v>
                </c:pt>
                <c:pt idx="17">
                  <c:v>44.910195056251851</c:v>
                </c:pt>
                <c:pt idx="18">
                  <c:v>43.548998781061115</c:v>
                </c:pt>
                <c:pt idx="19">
                  <c:v>42.254188831578929</c:v>
                </c:pt>
                <c:pt idx="20">
                  <c:v>41.022527508495187</c:v>
                </c:pt>
                <c:pt idx="21">
                  <c:v>39.850935016958445</c:v>
                </c:pt>
                <c:pt idx="22">
                  <c:v>38.736481765484598</c:v>
                </c:pt>
                <c:pt idx="23">
                  <c:v>37.676381040452171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C3-478B-A475-B4242BF89C1B}"/>
            </c:ext>
          </c:extLst>
        </c:ser>
        <c:ser>
          <c:idx val="2"/>
          <c:order val="2"/>
          <c:tx>
            <c:strRef>
              <c:f>Todos!$D$1</c:f>
              <c:strCache>
                <c:ptCount val="1"/>
                <c:pt idx="0">
                  <c:v>T Euler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Todos!$A$2:$A$25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</c:numCache>
            </c:numRef>
          </c:xVal>
          <c:yVal>
            <c:numRef>
              <c:f>Todos!$D$2:$D$25</c:f>
              <c:numCache>
                <c:formatCode>0.00</c:formatCode>
                <c:ptCount val="24"/>
                <c:pt idx="0">
                  <c:v>82.3</c:v>
                </c:pt>
                <c:pt idx="1">
                  <c:v>79.03506421837902</c:v>
                </c:pt>
                <c:pt idx="2">
                  <c:v>75.933372014983291</c:v>
                </c:pt>
                <c:pt idx="3">
                  <c:v>72.986761371441176</c:v>
                </c:pt>
                <c:pt idx="4">
                  <c:v>70.187478362272813</c:v>
                </c:pt>
                <c:pt idx="5">
                  <c:v>67.528156750646829</c:v>
                </c:pt>
                <c:pt idx="6">
                  <c:v>65.00179860432921</c:v>
                </c:pt>
                <c:pt idx="7">
                  <c:v>62.601755880815602</c:v>
                </c:pt>
                <c:pt idx="8">
                  <c:v>60.321712933188955</c:v>
                </c:pt>
                <c:pt idx="9">
                  <c:v>58.155669890667035</c:v>
                </c:pt>
                <c:pt idx="10">
                  <c:v>56.097926870106235</c:v>
                </c:pt>
                <c:pt idx="11">
                  <c:v>54.143068976914648</c:v>
                </c:pt>
                <c:pt idx="12">
                  <c:v>52.285952055904772</c:v>
                </c:pt>
                <c:pt idx="13">
                  <c:v>50.521689154589517</c:v>
                </c:pt>
                <c:pt idx="14">
                  <c:v>48.845637663300153</c:v>
                </c:pt>
                <c:pt idx="15">
                  <c:v>47.253387098285671</c:v>
                </c:pt>
                <c:pt idx="16">
                  <c:v>45.740747495645188</c:v>
                </c:pt>
                <c:pt idx="17">
                  <c:v>44.3037383855523</c:v>
                </c:pt>
                <c:pt idx="18">
                  <c:v>42.938578317757383</c:v>
                </c:pt>
                <c:pt idx="19">
                  <c:v>41.641674910804483</c:v>
                </c:pt>
                <c:pt idx="20">
                  <c:v>40.409615398777568</c:v>
                </c:pt>
                <c:pt idx="21">
                  <c:v>39.239157650700164</c:v>
                </c:pt>
                <c:pt idx="22">
                  <c:v>38.1272216389562</c:v>
                </c:pt>
                <c:pt idx="23">
                  <c:v>37.070881334281388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C3-478B-A475-B4242BF89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699712"/>
        <c:axId val="376701024"/>
      </c:scatterChart>
      <c:valAx>
        <c:axId val="37669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0" i="0"/>
                  <a:t>min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76701024"/>
        <c:crosses val="autoZero"/>
        <c:crossBetween val="midCat"/>
      </c:valAx>
      <c:valAx>
        <c:axId val="37670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0"/>
                  <a:t>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766997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2" Type="http://schemas.openxmlformats.org/officeDocument/2006/relationships/image" Target="../media/image4.emf"/><Relationship Id="rId1" Type="http://schemas.openxmlformats.org/officeDocument/2006/relationships/image" Target="../media/image3.wmf"/><Relationship Id="rId5" Type="http://schemas.openxmlformats.org/officeDocument/2006/relationships/image" Target="../media/image7.emf"/><Relationship Id="rId4" Type="http://schemas.openxmlformats.org/officeDocument/2006/relationships/image" Target="../media/image6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762000</xdr:colOff>
          <xdr:row>4</xdr:row>
          <xdr:rowOff>142875</xdr:rowOff>
        </xdr:from>
        <xdr:to>
          <xdr:col>5</xdr:col>
          <xdr:colOff>676275</xdr:colOff>
          <xdr:row>14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27671</xdr:colOff>
      <xdr:row>0</xdr:row>
      <xdr:rowOff>189379</xdr:rowOff>
    </xdr:from>
    <xdr:to>
      <xdr:col>12</xdr:col>
      <xdr:colOff>27671</xdr:colOff>
      <xdr:row>15</xdr:row>
      <xdr:rowOff>75079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53173</xdr:colOff>
      <xdr:row>0</xdr:row>
      <xdr:rowOff>117545</xdr:rowOff>
    </xdr:from>
    <xdr:to>
      <xdr:col>13</xdr:col>
      <xdr:colOff>53173</xdr:colOff>
      <xdr:row>14</xdr:row>
      <xdr:rowOff>166531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752475</xdr:colOff>
          <xdr:row>5</xdr:row>
          <xdr:rowOff>161925</xdr:rowOff>
        </xdr:from>
        <xdr:to>
          <xdr:col>6</xdr:col>
          <xdr:colOff>666750</xdr:colOff>
          <xdr:row>7</xdr:row>
          <xdr:rowOff>57150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745331</xdr:colOff>
      <xdr:row>1</xdr:row>
      <xdr:rowOff>13097</xdr:rowOff>
    </xdr:from>
    <xdr:to>
      <xdr:col>14</xdr:col>
      <xdr:colOff>745331</xdr:colOff>
      <xdr:row>15</xdr:row>
      <xdr:rowOff>59531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752475</xdr:colOff>
          <xdr:row>16</xdr:row>
          <xdr:rowOff>47625</xdr:rowOff>
        </xdr:from>
        <xdr:to>
          <xdr:col>7</xdr:col>
          <xdr:colOff>285750</xdr:colOff>
          <xdr:row>19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23</xdr:row>
          <xdr:rowOff>152400</xdr:rowOff>
        </xdr:from>
        <xdr:to>
          <xdr:col>7</xdr:col>
          <xdr:colOff>419100</xdr:colOff>
          <xdr:row>25</xdr:row>
          <xdr:rowOff>57150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</xdr:row>
          <xdr:rowOff>123825</xdr:rowOff>
        </xdr:from>
        <xdr:to>
          <xdr:col>8</xdr:col>
          <xdr:colOff>9525</xdr:colOff>
          <xdr:row>15</xdr:row>
          <xdr:rowOff>9525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733425</xdr:colOff>
          <xdr:row>10</xdr:row>
          <xdr:rowOff>180975</xdr:rowOff>
        </xdr:from>
        <xdr:to>
          <xdr:col>7</xdr:col>
          <xdr:colOff>104775</xdr:colOff>
          <xdr:row>13</xdr:row>
          <xdr:rowOff>104775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21</xdr:row>
          <xdr:rowOff>9525</xdr:rowOff>
        </xdr:from>
        <xdr:to>
          <xdr:col>7</xdr:col>
          <xdr:colOff>666750</xdr:colOff>
          <xdr:row>23</xdr:row>
          <xdr:rowOff>114300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7144</xdr:colOff>
      <xdr:row>1</xdr:row>
      <xdr:rowOff>1191</xdr:rowOff>
    </xdr:from>
    <xdr:to>
      <xdr:col>15</xdr:col>
      <xdr:colOff>7144</xdr:colOff>
      <xdr:row>15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w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image" Target="../media/image7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12" Type="http://schemas.openxmlformats.org/officeDocument/2006/relationships/oleObject" Target="../embeddings/oleObject7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11" Type="http://schemas.openxmlformats.org/officeDocument/2006/relationships/image" Target="../media/image6.wmf"/><Relationship Id="rId5" Type="http://schemas.openxmlformats.org/officeDocument/2006/relationships/image" Target="../media/image3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3.bin"/><Relationship Id="rId9" Type="http://schemas.openxmlformats.org/officeDocument/2006/relationships/image" Target="../media/image5.w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3A76F-52B0-48B5-8ACB-A0CAF98F822C}">
  <dimension ref="A1:B25"/>
  <sheetViews>
    <sheetView zoomScale="130" zoomScaleNormal="130" workbookViewId="0">
      <selection activeCell="J10" sqref="J10"/>
    </sheetView>
  </sheetViews>
  <sheetFormatPr baseColWidth="10" defaultRowHeight="15" x14ac:dyDescent="0.25"/>
  <sheetData>
    <row r="1" spans="1:2" x14ac:dyDescent="0.25">
      <c r="A1" s="2" t="s">
        <v>0</v>
      </c>
      <c r="B1" s="5" t="s">
        <v>10</v>
      </c>
    </row>
    <row r="2" spans="1:2" x14ac:dyDescent="0.25">
      <c r="A2" s="6">
        <v>0</v>
      </c>
      <c r="B2" s="7">
        <v>82.3</v>
      </c>
    </row>
    <row r="3" spans="1:2" x14ac:dyDescent="0.25">
      <c r="A3" s="6">
        <v>2</v>
      </c>
      <c r="B3" s="7">
        <v>78.5</v>
      </c>
    </row>
    <row r="4" spans="1:2" x14ac:dyDescent="0.25">
      <c r="A4" s="6">
        <v>4</v>
      </c>
      <c r="B4" s="7">
        <v>74.3</v>
      </c>
    </row>
    <row r="5" spans="1:2" x14ac:dyDescent="0.25">
      <c r="A5" s="6">
        <v>6</v>
      </c>
      <c r="B5" s="7">
        <v>70.7</v>
      </c>
    </row>
    <row r="6" spans="1:2" x14ac:dyDescent="0.25">
      <c r="A6" s="6">
        <v>8</v>
      </c>
      <c r="B6" s="7">
        <v>67.599999999999994</v>
      </c>
    </row>
    <row r="7" spans="1:2" x14ac:dyDescent="0.25">
      <c r="A7" s="6">
        <v>10</v>
      </c>
      <c r="B7" s="7">
        <v>65</v>
      </c>
    </row>
    <row r="8" spans="1:2" x14ac:dyDescent="0.25">
      <c r="A8" s="6">
        <v>12</v>
      </c>
      <c r="B8" s="7">
        <v>62.5</v>
      </c>
    </row>
    <row r="9" spans="1:2" x14ac:dyDescent="0.25">
      <c r="A9" s="6">
        <v>14</v>
      </c>
      <c r="B9" s="7">
        <v>60.1</v>
      </c>
    </row>
    <row r="10" spans="1:2" x14ac:dyDescent="0.25">
      <c r="A10" s="6">
        <v>16</v>
      </c>
      <c r="B10" s="7">
        <v>58.1</v>
      </c>
    </row>
    <row r="11" spans="1:2" x14ac:dyDescent="0.25">
      <c r="A11" s="6">
        <v>18</v>
      </c>
      <c r="B11" s="7">
        <v>56.1</v>
      </c>
    </row>
    <row r="12" spans="1:2" x14ac:dyDescent="0.25">
      <c r="A12" s="6">
        <v>20</v>
      </c>
      <c r="B12" s="7">
        <v>54.3</v>
      </c>
    </row>
    <row r="13" spans="1:2" x14ac:dyDescent="0.25">
      <c r="A13" s="6">
        <v>22</v>
      </c>
      <c r="B13" s="7">
        <v>52.8</v>
      </c>
    </row>
    <row r="14" spans="1:2" x14ac:dyDescent="0.25">
      <c r="A14" s="6">
        <v>24</v>
      </c>
      <c r="B14" s="7">
        <v>51.2</v>
      </c>
    </row>
    <row r="15" spans="1:2" x14ac:dyDescent="0.25">
      <c r="A15" s="6">
        <v>26</v>
      </c>
      <c r="B15" s="7">
        <v>49.9</v>
      </c>
    </row>
    <row r="16" spans="1:2" x14ac:dyDescent="0.25">
      <c r="A16" s="6">
        <v>28</v>
      </c>
      <c r="B16" s="7">
        <v>48.6</v>
      </c>
    </row>
    <row r="17" spans="1:2" x14ac:dyDescent="0.25">
      <c r="A17" s="6">
        <v>30</v>
      </c>
      <c r="B17" s="7">
        <v>47.2</v>
      </c>
    </row>
    <row r="18" spans="1:2" x14ac:dyDescent="0.25">
      <c r="A18" s="6">
        <v>32</v>
      </c>
      <c r="B18" s="7">
        <v>46.1</v>
      </c>
    </row>
    <row r="19" spans="1:2" x14ac:dyDescent="0.25">
      <c r="A19" s="6">
        <v>34</v>
      </c>
      <c r="B19" s="7">
        <v>45</v>
      </c>
    </row>
    <row r="20" spans="1:2" x14ac:dyDescent="0.25">
      <c r="A20" s="6">
        <v>36</v>
      </c>
      <c r="B20" s="7">
        <v>43.9</v>
      </c>
    </row>
    <row r="21" spans="1:2" x14ac:dyDescent="0.25">
      <c r="A21" s="6">
        <v>38</v>
      </c>
      <c r="B21" s="7">
        <v>43</v>
      </c>
    </row>
    <row r="22" spans="1:2" x14ac:dyDescent="0.25">
      <c r="A22" s="6">
        <v>40</v>
      </c>
      <c r="B22" s="7">
        <v>41.9</v>
      </c>
    </row>
    <row r="23" spans="1:2" x14ac:dyDescent="0.25">
      <c r="A23" s="6">
        <v>42</v>
      </c>
      <c r="B23" s="7">
        <v>41</v>
      </c>
    </row>
    <row r="24" spans="1:2" x14ac:dyDescent="0.25">
      <c r="A24" s="6">
        <v>44</v>
      </c>
      <c r="B24" s="7">
        <v>40.1</v>
      </c>
    </row>
    <row r="25" spans="1:2" x14ac:dyDescent="0.25">
      <c r="A25" s="6">
        <v>46</v>
      </c>
      <c r="B25" s="7">
        <v>39.5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1195F-CAA4-4C30-8490-7254D80CB71B}">
  <dimension ref="A1:F25"/>
  <sheetViews>
    <sheetView zoomScale="130" zoomScaleNormal="130" workbookViewId="0">
      <selection activeCell="E17" sqref="E17"/>
    </sheetView>
  </sheetViews>
  <sheetFormatPr baseColWidth="10" defaultRowHeight="15" x14ac:dyDescent="0.25"/>
  <sheetData>
    <row r="1" spans="1:6" x14ac:dyDescent="0.25">
      <c r="A1" s="2" t="s">
        <v>0</v>
      </c>
      <c r="B1" s="5" t="s">
        <v>10</v>
      </c>
      <c r="C1" s="5" t="s">
        <v>11</v>
      </c>
      <c r="D1" s="4"/>
      <c r="E1" s="2" t="s">
        <v>1</v>
      </c>
      <c r="F1" s="2" t="s">
        <v>6</v>
      </c>
    </row>
    <row r="2" spans="1:6" x14ac:dyDescent="0.25">
      <c r="A2" s="6">
        <v>0</v>
      </c>
      <c r="B2" s="7">
        <v>82.3</v>
      </c>
      <c r="C2" s="7">
        <f>LN((F$2-F$3)/(B2-F$3))</f>
        <v>0</v>
      </c>
      <c r="E2" t="s">
        <v>3</v>
      </c>
      <c r="F2" s="1">
        <v>82.3</v>
      </c>
    </row>
    <row r="3" spans="1:6" x14ac:dyDescent="0.25">
      <c r="A3" s="6">
        <v>2</v>
      </c>
      <c r="B3" s="7">
        <v>78.5</v>
      </c>
      <c r="C3" s="7">
        <f t="shared" ref="C3:C25" si="0">LN((F$2-F$3)/(B3-F$3))</f>
        <v>5.9954861469913176E-2</v>
      </c>
      <c r="E3" t="s">
        <v>4</v>
      </c>
      <c r="F3" s="1">
        <v>17</v>
      </c>
    </row>
    <row r="4" spans="1:6" x14ac:dyDescent="0.25">
      <c r="A4" s="6">
        <v>4</v>
      </c>
      <c r="B4" s="7">
        <v>74.3</v>
      </c>
      <c r="C4" s="7">
        <f t="shared" si="0"/>
        <v>0.13069141256169151</v>
      </c>
    </row>
    <row r="5" spans="1:6" x14ac:dyDescent="0.25">
      <c r="A5" s="6">
        <v>6</v>
      </c>
      <c r="B5" s="7">
        <v>70.7</v>
      </c>
      <c r="C5" s="7">
        <f t="shared" si="0"/>
        <v>0.19557903476756619</v>
      </c>
      <c r="E5" s="3"/>
    </row>
    <row r="6" spans="1:6" x14ac:dyDescent="0.25">
      <c r="A6" s="6">
        <v>8</v>
      </c>
      <c r="B6" s="7">
        <v>67.599999999999994</v>
      </c>
      <c r="C6" s="7">
        <f t="shared" si="0"/>
        <v>0.25504045998896557</v>
      </c>
    </row>
    <row r="7" spans="1:6" x14ac:dyDescent="0.25">
      <c r="A7" s="6">
        <v>10</v>
      </c>
      <c r="B7" s="7">
        <v>65</v>
      </c>
      <c r="C7" s="7">
        <f t="shared" si="0"/>
        <v>0.30779102537449443</v>
      </c>
    </row>
    <row r="8" spans="1:6" x14ac:dyDescent="0.25">
      <c r="A8" s="6">
        <v>12</v>
      </c>
      <c r="B8" s="7">
        <v>62.5</v>
      </c>
      <c r="C8" s="7">
        <f t="shared" si="0"/>
        <v>0.36127971032548067</v>
      </c>
    </row>
    <row r="9" spans="1:6" x14ac:dyDescent="0.25">
      <c r="A9" s="6">
        <v>14</v>
      </c>
      <c r="B9" s="7">
        <v>60.1</v>
      </c>
      <c r="C9" s="7">
        <f t="shared" si="0"/>
        <v>0.41546903917268319</v>
      </c>
    </row>
    <row r="10" spans="1:6" x14ac:dyDescent="0.25">
      <c r="A10" s="6">
        <v>16</v>
      </c>
      <c r="B10" s="7">
        <v>58.1</v>
      </c>
      <c r="C10" s="7">
        <f t="shared" si="0"/>
        <v>0.4629839147801964</v>
      </c>
    </row>
    <row r="11" spans="1:6" x14ac:dyDescent="0.25">
      <c r="A11" s="6">
        <v>18</v>
      </c>
      <c r="B11" s="7">
        <v>56.1</v>
      </c>
      <c r="C11" s="7">
        <f t="shared" si="0"/>
        <v>0.5128695692910652</v>
      </c>
    </row>
    <row r="12" spans="1:6" x14ac:dyDescent="0.25">
      <c r="A12" s="6">
        <v>20</v>
      </c>
      <c r="B12" s="7">
        <v>54.3</v>
      </c>
      <c r="C12" s="7">
        <f t="shared" si="0"/>
        <v>0.55999870963261555</v>
      </c>
    </row>
    <row r="13" spans="1:6" x14ac:dyDescent="0.25">
      <c r="A13" s="6">
        <v>22</v>
      </c>
      <c r="B13" s="7">
        <v>52.8</v>
      </c>
      <c r="C13" s="7">
        <f t="shared" si="0"/>
        <v>0.60104414287573071</v>
      </c>
    </row>
    <row r="14" spans="1:6" x14ac:dyDescent="0.25">
      <c r="A14" s="6">
        <v>24</v>
      </c>
      <c r="B14" s="7">
        <v>51.2</v>
      </c>
      <c r="C14" s="7">
        <f t="shared" si="0"/>
        <v>0.64676639221382581</v>
      </c>
    </row>
    <row r="15" spans="1:6" x14ac:dyDescent="0.25">
      <c r="A15" s="6">
        <v>26</v>
      </c>
      <c r="B15" s="7">
        <v>49.9</v>
      </c>
      <c r="C15" s="7">
        <f t="shared" si="0"/>
        <v>0.68551937851105915</v>
      </c>
    </row>
    <row r="16" spans="1:6" x14ac:dyDescent="0.25">
      <c r="A16" s="6">
        <v>28</v>
      </c>
      <c r="B16" s="7">
        <v>48.6</v>
      </c>
      <c r="C16" s="7">
        <f t="shared" si="0"/>
        <v>0.72583491568951886</v>
      </c>
    </row>
    <row r="17" spans="1:3" x14ac:dyDescent="0.25">
      <c r="A17" s="6">
        <v>30</v>
      </c>
      <c r="B17" s="7">
        <v>47.2</v>
      </c>
      <c r="C17" s="7">
        <f t="shared" si="0"/>
        <v>0.77115011190156135</v>
      </c>
    </row>
    <row r="18" spans="1:3" x14ac:dyDescent="0.25">
      <c r="A18" s="6">
        <v>32</v>
      </c>
      <c r="B18" s="7">
        <v>46.1</v>
      </c>
      <c r="C18" s="7">
        <f t="shared" si="0"/>
        <v>0.80825386210493833</v>
      </c>
    </row>
    <row r="19" spans="1:3" x14ac:dyDescent="0.25">
      <c r="A19" s="6">
        <v>34</v>
      </c>
      <c r="B19" s="7">
        <v>45</v>
      </c>
      <c r="C19" s="7">
        <f t="shared" si="0"/>
        <v>0.84678752610718133</v>
      </c>
    </row>
    <row r="20" spans="1:3" x14ac:dyDescent="0.25">
      <c r="A20" s="6">
        <v>36</v>
      </c>
      <c r="B20" s="7">
        <v>43.9</v>
      </c>
      <c r="C20" s="7">
        <f t="shared" si="0"/>
        <v>0.88686574967459197</v>
      </c>
    </row>
    <row r="21" spans="1:3" x14ac:dyDescent="0.25">
      <c r="A21" s="6">
        <v>38</v>
      </c>
      <c r="B21" s="7">
        <v>43</v>
      </c>
      <c r="C21" s="7">
        <f t="shared" si="0"/>
        <v>0.92089549826090333</v>
      </c>
    </row>
    <row r="22" spans="1:3" x14ac:dyDescent="0.25">
      <c r="A22" s="6">
        <v>40</v>
      </c>
      <c r="B22" s="7">
        <v>41.9</v>
      </c>
      <c r="C22" s="7">
        <f t="shared" si="0"/>
        <v>0.96412423281172355</v>
      </c>
    </row>
    <row r="23" spans="1:3" x14ac:dyDescent="0.25">
      <c r="A23" s="6">
        <v>42</v>
      </c>
      <c r="B23" s="7">
        <v>41</v>
      </c>
      <c r="C23" s="7">
        <f t="shared" si="0"/>
        <v>1.0009382059344396</v>
      </c>
    </row>
    <row r="24" spans="1:3" x14ac:dyDescent="0.25">
      <c r="A24" s="6">
        <v>44</v>
      </c>
      <c r="B24" s="7">
        <v>40.1</v>
      </c>
      <c r="C24" s="7">
        <f t="shared" si="0"/>
        <v>1.0391594187546374</v>
      </c>
    </row>
    <row r="25" spans="1:3" x14ac:dyDescent="0.25">
      <c r="A25" s="6">
        <v>46</v>
      </c>
      <c r="B25" s="7">
        <v>39.5</v>
      </c>
      <c r="C25" s="7">
        <f t="shared" si="0"/>
        <v>1.0654767270720109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 sizeWithCells="1">
              <from>
                <xdr:col>3</xdr:col>
                <xdr:colOff>762000</xdr:colOff>
                <xdr:row>4</xdr:row>
                <xdr:rowOff>142875</xdr:rowOff>
              </from>
              <to>
                <xdr:col>5</xdr:col>
                <xdr:colOff>676275</xdr:colOff>
                <xdr:row>14</xdr:row>
                <xdr:rowOff>95250</xdr:rowOff>
              </to>
            </anchor>
          </objectPr>
        </oleObject>
      </mc:Choice>
      <mc:Fallback>
        <oleObject progId="Equation.DSMT4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="130" zoomScaleNormal="130" workbookViewId="0">
      <selection activeCell="E2" sqref="E2"/>
    </sheetView>
  </sheetViews>
  <sheetFormatPr baseColWidth="10" defaultRowHeight="15" x14ac:dyDescent="0.25"/>
  <cols>
    <col min="3" max="3" width="14.28515625" bestFit="1" customWidth="1"/>
  </cols>
  <sheetData>
    <row r="1" spans="1:7" x14ac:dyDescent="0.25">
      <c r="A1" s="2" t="s">
        <v>0</v>
      </c>
      <c r="B1" s="5" t="s">
        <v>10</v>
      </c>
      <c r="C1" s="2" t="s">
        <v>7</v>
      </c>
      <c r="D1" s="2" t="s">
        <v>9</v>
      </c>
      <c r="E1" s="4"/>
      <c r="F1" s="2" t="s">
        <v>1</v>
      </c>
      <c r="G1" s="2" t="s">
        <v>6</v>
      </c>
    </row>
    <row r="2" spans="1:7" x14ac:dyDescent="0.25">
      <c r="A2" s="6">
        <v>0</v>
      </c>
      <c r="B2" s="7">
        <v>82.3</v>
      </c>
      <c r="C2" s="7">
        <f>(G$2-G$4)*EXP(-G$3*A2)+G$4</f>
        <v>82.3</v>
      </c>
      <c r="D2" s="8">
        <f>(B2-C2)/C2</f>
        <v>0</v>
      </c>
      <c r="F2" t="s">
        <v>3</v>
      </c>
      <c r="G2" s="9">
        <v>82.3</v>
      </c>
    </row>
    <row r="3" spans="1:7" ht="17.25" x14ac:dyDescent="0.25">
      <c r="A3" s="6">
        <v>2</v>
      </c>
      <c r="B3" s="7">
        <v>78.5</v>
      </c>
      <c r="C3" s="7">
        <f t="shared" ref="C3:C25" si="0">(G$2-G$4)*EXP(-G$3*A3)+G$4</f>
        <v>79.115281419896633</v>
      </c>
      <c r="D3" s="8">
        <f t="shared" ref="D3:D25" si="1">(B3-C3)/C3</f>
        <v>-7.7770237159504804E-3</v>
      </c>
      <c r="F3" t="s">
        <v>2</v>
      </c>
      <c r="G3" s="10">
        <v>2.5000000000000001E-2</v>
      </c>
    </row>
    <row r="4" spans="1:7" x14ac:dyDescent="0.25">
      <c r="A4" s="6">
        <v>4</v>
      </c>
      <c r="B4" s="7">
        <v>74.3</v>
      </c>
      <c r="C4" s="7">
        <f t="shared" si="0"/>
        <v>76.085883397748148</v>
      </c>
      <c r="D4" s="8">
        <f t="shared" si="1"/>
        <v>-2.3471941416678174E-2</v>
      </c>
      <c r="F4" t="s">
        <v>4</v>
      </c>
      <c r="G4" s="9">
        <v>17</v>
      </c>
    </row>
    <row r="5" spans="1:7" x14ac:dyDescent="0.25">
      <c r="A5" s="6">
        <v>6</v>
      </c>
      <c r="B5" s="7">
        <v>70.7</v>
      </c>
      <c r="C5" s="7">
        <f t="shared" si="0"/>
        <v>73.204230860556265</v>
      </c>
      <c r="D5" s="8">
        <f t="shared" si="1"/>
        <v>-3.4208826882239488E-2</v>
      </c>
      <c r="F5" s="3" t="s">
        <v>5</v>
      </c>
      <c r="G5" s="11">
        <v>2</v>
      </c>
    </row>
    <row r="6" spans="1:7" x14ac:dyDescent="0.25">
      <c r="A6" s="6">
        <v>8</v>
      </c>
      <c r="B6" s="7">
        <v>67.599999999999994</v>
      </c>
      <c r="C6" s="7">
        <f t="shared" si="0"/>
        <v>70.463118175992207</v>
      </c>
      <c r="D6" s="8">
        <f t="shared" si="1"/>
        <v>-4.063286227045964E-2</v>
      </c>
    </row>
    <row r="7" spans="1:7" x14ac:dyDescent="0.25">
      <c r="A7" s="6">
        <v>10</v>
      </c>
      <c r="B7" s="7">
        <v>65</v>
      </c>
      <c r="C7" s="7">
        <f t="shared" si="0"/>
        <v>67.855691134562733</v>
      </c>
      <c r="D7" s="8">
        <f t="shared" si="1"/>
        <v>-4.2084769704868102E-2</v>
      </c>
    </row>
    <row r="8" spans="1:7" x14ac:dyDescent="0.25">
      <c r="A8" s="6">
        <v>12</v>
      </c>
      <c r="B8" s="7">
        <v>62.5</v>
      </c>
      <c r="C8" s="7">
        <f t="shared" si="0"/>
        <v>65.375429810516181</v>
      </c>
      <c r="D8" s="8">
        <f t="shared" si="1"/>
        <v>-4.398334081856612E-2</v>
      </c>
    </row>
    <row r="9" spans="1:7" x14ac:dyDescent="0.25">
      <c r="A9" s="6">
        <v>14</v>
      </c>
      <c r="B9" s="7">
        <v>60.1</v>
      </c>
      <c r="C9" s="7">
        <f t="shared" si="0"/>
        <v>63.016132258631984</v>
      </c>
      <c r="D9" s="8">
        <f t="shared" si="1"/>
        <v>-4.6275963854200672E-2</v>
      </c>
    </row>
    <row r="10" spans="1:7" x14ac:dyDescent="0.25">
      <c r="A10" s="6">
        <v>16</v>
      </c>
      <c r="B10" s="7">
        <v>58.1</v>
      </c>
      <c r="C10" s="7">
        <f t="shared" si="0"/>
        <v>60.771899006127249</v>
      </c>
      <c r="D10" s="8">
        <f t="shared" si="1"/>
        <v>-4.3966027881700009E-2</v>
      </c>
    </row>
    <row r="11" spans="1:7" x14ac:dyDescent="0.25">
      <c r="A11" s="6">
        <v>18</v>
      </c>
      <c r="B11" s="7">
        <v>56.1</v>
      </c>
      <c r="C11" s="7">
        <f t="shared" si="0"/>
        <v>58.637118300901797</v>
      </c>
      <c r="D11" s="8">
        <f t="shared" si="1"/>
        <v>-4.3268127329899438E-2</v>
      </c>
    </row>
    <row r="12" spans="1:7" x14ac:dyDescent="0.25">
      <c r="A12" s="6">
        <v>20</v>
      </c>
      <c r="B12" s="7">
        <v>54.3</v>
      </c>
      <c r="C12" s="7">
        <f t="shared" si="0"/>
        <v>56.606452079234963</v>
      </c>
      <c r="D12" s="8">
        <f t="shared" si="1"/>
        <v>-4.0745391991826405E-2</v>
      </c>
    </row>
    <row r="13" spans="1:7" x14ac:dyDescent="0.25">
      <c r="A13" s="6">
        <v>22</v>
      </c>
      <c r="B13" s="7">
        <v>52.8</v>
      </c>
      <c r="C13" s="7">
        <f t="shared" si="0"/>
        <v>54.674822617845777</v>
      </c>
      <c r="D13" s="8">
        <f t="shared" si="1"/>
        <v>-3.4290419759566641E-2</v>
      </c>
    </row>
    <row r="14" spans="1:7" x14ac:dyDescent="0.25">
      <c r="A14" s="6">
        <v>24</v>
      </c>
      <c r="B14" s="7">
        <v>51.2</v>
      </c>
      <c r="C14" s="7">
        <f t="shared" si="0"/>
        <v>52.837399836939923</v>
      </c>
      <c r="D14" s="8">
        <f t="shared" si="1"/>
        <v>-3.0989409811857809E-2</v>
      </c>
    </row>
    <row r="15" spans="1:7" x14ac:dyDescent="0.25">
      <c r="A15" s="6">
        <v>26</v>
      </c>
      <c r="B15" s="7">
        <v>49.9</v>
      </c>
      <c r="C15" s="7">
        <f t="shared" si="0"/>
        <v>51.089589222494347</v>
      </c>
      <c r="D15" s="8">
        <f t="shared" si="1"/>
        <v>-2.3284376339643406E-2</v>
      </c>
    </row>
    <row r="16" spans="1:7" x14ac:dyDescent="0.25">
      <c r="A16" s="6">
        <v>28</v>
      </c>
      <c r="B16" s="7">
        <v>48.6</v>
      </c>
      <c r="C16" s="7">
        <f t="shared" si="0"/>
        <v>49.427020337579037</v>
      </c>
      <c r="D16" s="8">
        <f t="shared" si="1"/>
        <v>-1.6732150389212472E-2</v>
      </c>
    </row>
    <row r="17" spans="1:4" x14ac:dyDescent="0.25">
      <c r="A17" s="6">
        <v>30</v>
      </c>
      <c r="B17" s="7">
        <v>47.2</v>
      </c>
      <c r="C17" s="7">
        <f t="shared" si="0"/>
        <v>47.845535893988256</v>
      </c>
      <c r="D17" s="8">
        <f t="shared" si="1"/>
        <v>-1.3492082007787981E-2</v>
      </c>
    </row>
    <row r="18" spans="1:4" x14ac:dyDescent="0.25">
      <c r="A18" s="6">
        <v>32</v>
      </c>
      <c r="B18" s="7">
        <v>46.1</v>
      </c>
      <c r="C18" s="7">
        <f t="shared" si="0"/>
        <v>46.341181356854563</v>
      </c>
      <c r="D18" s="8">
        <f t="shared" si="1"/>
        <v>-5.2044714828765742E-3</v>
      </c>
    </row>
    <row r="19" spans="1:4" x14ac:dyDescent="0.25">
      <c r="A19" s="6">
        <v>34</v>
      </c>
      <c r="B19" s="7">
        <v>45</v>
      </c>
      <c r="C19" s="7">
        <f t="shared" si="0"/>
        <v>44.910195056251851</v>
      </c>
      <c r="D19" s="8">
        <f t="shared" si="1"/>
        <v>1.999656061071759E-3</v>
      </c>
    </row>
    <row r="20" spans="1:4" x14ac:dyDescent="0.25">
      <c r="A20" s="6">
        <v>36</v>
      </c>
      <c r="B20" s="7">
        <v>43.9</v>
      </c>
      <c r="C20" s="7">
        <f t="shared" si="0"/>
        <v>43.548998781061115</v>
      </c>
      <c r="D20" s="8">
        <f t="shared" si="1"/>
        <v>8.059914780211409E-3</v>
      </c>
    </row>
    <row r="21" spans="1:4" x14ac:dyDescent="0.25">
      <c r="A21" s="6">
        <v>38</v>
      </c>
      <c r="B21" s="7">
        <v>43</v>
      </c>
      <c r="C21" s="7">
        <f t="shared" si="0"/>
        <v>42.254188831578929</v>
      </c>
      <c r="D21" s="8">
        <f t="shared" si="1"/>
        <v>1.7650585398616955E-2</v>
      </c>
    </row>
    <row r="22" spans="1:4" x14ac:dyDescent="0.25">
      <c r="A22" s="6">
        <v>40</v>
      </c>
      <c r="B22" s="7">
        <v>41.9</v>
      </c>
      <c r="C22" s="7">
        <f t="shared" si="0"/>
        <v>41.022527508495187</v>
      </c>
      <c r="D22" s="8">
        <f t="shared" si="1"/>
        <v>2.139001531105315E-2</v>
      </c>
    </row>
    <row r="23" spans="1:4" x14ac:dyDescent="0.25">
      <c r="A23" s="6">
        <v>42</v>
      </c>
      <c r="B23" s="7">
        <v>41</v>
      </c>
      <c r="C23" s="7">
        <f t="shared" si="0"/>
        <v>39.850935016958445</v>
      </c>
      <c r="D23" s="8">
        <f t="shared" si="1"/>
        <v>2.8834078361086729E-2</v>
      </c>
    </row>
    <row r="24" spans="1:4" x14ac:dyDescent="0.25">
      <c r="A24" s="6">
        <v>44</v>
      </c>
      <c r="B24" s="7">
        <v>40.1</v>
      </c>
      <c r="C24" s="7">
        <f t="shared" si="0"/>
        <v>38.736481765484598</v>
      </c>
      <c r="D24" s="8">
        <f t="shared" si="1"/>
        <v>3.5199847078790217E-2</v>
      </c>
    </row>
    <row r="25" spans="1:4" x14ac:dyDescent="0.25">
      <c r="A25" s="6">
        <v>46</v>
      </c>
      <c r="B25" s="7">
        <v>39.5</v>
      </c>
      <c r="C25" s="7">
        <f t="shared" si="0"/>
        <v>37.676381040452171</v>
      </c>
      <c r="D25" s="8">
        <f t="shared" si="1"/>
        <v>4.8402179540276341E-2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3073" r:id="rId3">
          <objectPr defaultSize="0" autoPict="0" r:id="rId4">
            <anchor moveWithCells="1" sizeWithCells="1">
              <from>
                <xdr:col>4</xdr:col>
                <xdr:colOff>752475</xdr:colOff>
                <xdr:row>5</xdr:row>
                <xdr:rowOff>161925</xdr:rowOff>
              </from>
              <to>
                <xdr:col>6</xdr:col>
                <xdr:colOff>666750</xdr:colOff>
                <xdr:row>7</xdr:row>
                <xdr:rowOff>57150</xdr:rowOff>
              </to>
            </anchor>
          </objectPr>
        </oleObject>
      </mc:Choice>
      <mc:Fallback>
        <oleObject progId="Equation.DSMT4" shapeId="3073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9C3C5-58DB-496A-8F3B-63BD761E64CD}">
  <dimension ref="A1:H25"/>
  <sheetViews>
    <sheetView topLeftCell="B1" zoomScale="160" zoomScaleNormal="160" workbookViewId="0">
      <selection activeCell="H2" sqref="H2:H10"/>
    </sheetView>
  </sheetViews>
  <sheetFormatPr baseColWidth="10" defaultRowHeight="15" x14ac:dyDescent="0.25"/>
  <cols>
    <col min="4" max="4" width="12.5703125" bestFit="1" customWidth="1"/>
  </cols>
  <sheetData>
    <row r="1" spans="1:8" x14ac:dyDescent="0.25">
      <c r="A1" s="2" t="s">
        <v>0</v>
      </c>
      <c r="B1" s="5" t="s">
        <v>10</v>
      </c>
      <c r="C1" s="2" t="s">
        <v>8</v>
      </c>
      <c r="D1" s="2" t="s">
        <v>12</v>
      </c>
      <c r="E1" s="2" t="s">
        <v>9</v>
      </c>
      <c r="F1" s="4"/>
      <c r="G1" s="2" t="s">
        <v>1</v>
      </c>
      <c r="H1" s="2" t="s">
        <v>6</v>
      </c>
    </row>
    <row r="2" spans="1:8" x14ac:dyDescent="0.25">
      <c r="A2" s="6">
        <v>0</v>
      </c>
      <c r="B2" s="7">
        <v>82.3</v>
      </c>
      <c r="C2" s="7">
        <f>H2</f>
        <v>82.3</v>
      </c>
      <c r="D2" s="7">
        <f>H$6*H$7*(C2-H$4)</f>
        <v>40.088114040000001</v>
      </c>
      <c r="E2" s="8">
        <f t="shared" ref="E2:E25" si="0">(B2-C2)/C2</f>
        <v>0</v>
      </c>
      <c r="G2" t="s">
        <v>3</v>
      </c>
      <c r="H2" s="9">
        <v>82.3</v>
      </c>
    </row>
    <row r="3" spans="1:8" ht="17.25" x14ac:dyDescent="0.25">
      <c r="A3" s="6">
        <v>2</v>
      </c>
      <c r="B3" s="7">
        <v>78.5</v>
      </c>
      <c r="C3" s="7">
        <f>C2-D2/(H$8*H$9*H$10)*H$5</f>
        <v>79.03506421837902</v>
      </c>
      <c r="D3" s="7">
        <f t="shared" ref="D3:D25" si="1">H$6*H$7*(C3-H$4)</f>
        <v>38.08374776209957</v>
      </c>
      <c r="E3" s="8">
        <f t="shared" si="0"/>
        <v>-6.769959937030009E-3</v>
      </c>
      <c r="G3" t="s">
        <v>2</v>
      </c>
      <c r="H3" s="10">
        <v>2.5000000000000001E-2</v>
      </c>
    </row>
    <row r="4" spans="1:8" x14ac:dyDescent="0.25">
      <c r="A4" s="6">
        <v>4</v>
      </c>
      <c r="B4" s="7">
        <v>74.3</v>
      </c>
      <c r="C4" s="7">
        <f t="shared" ref="C4:C25" si="2">C3-D3/(H$8*H$9*H$10)*H$5</f>
        <v>75.933372014983291</v>
      </c>
      <c r="D4" s="7">
        <f t="shared" si="1"/>
        <v>36.179597826927953</v>
      </c>
      <c r="E4" s="8">
        <f t="shared" si="0"/>
        <v>-2.1510595034038456E-2</v>
      </c>
      <c r="G4" t="s">
        <v>4</v>
      </c>
      <c r="H4" s="9">
        <v>17</v>
      </c>
    </row>
    <row r="5" spans="1:8" x14ac:dyDescent="0.25">
      <c r="A5" s="6">
        <v>6</v>
      </c>
      <c r="B5" s="7">
        <v>70.7</v>
      </c>
      <c r="C5" s="7">
        <f t="shared" si="2"/>
        <v>72.986761371441176</v>
      </c>
      <c r="D5" s="7">
        <f t="shared" si="1"/>
        <v>34.370653515905069</v>
      </c>
      <c r="E5" s="8">
        <f t="shared" si="0"/>
        <v>-3.1331180182163208E-2</v>
      </c>
      <c r="G5" s="3" t="s">
        <v>13</v>
      </c>
      <c r="H5" s="11">
        <v>120</v>
      </c>
    </row>
    <row r="6" spans="1:8" ht="17.25" x14ac:dyDescent="0.25">
      <c r="A6" s="6">
        <v>8</v>
      </c>
      <c r="B6" s="7">
        <v>67.599999999999994</v>
      </c>
      <c r="C6" s="7">
        <f t="shared" si="2"/>
        <v>70.187478362272813</v>
      </c>
      <c r="D6" s="7">
        <f t="shared" si="1"/>
        <v>32.65215464145215</v>
      </c>
      <c r="E6" s="8">
        <f t="shared" si="0"/>
        <v>-3.6865241815891202E-2</v>
      </c>
      <c r="G6" s="3" t="s">
        <v>14</v>
      </c>
      <c r="H6" s="12">
        <v>27.14</v>
      </c>
    </row>
    <row r="7" spans="1:8" ht="17.25" x14ac:dyDescent="0.25">
      <c r="A7" s="6">
        <v>10</v>
      </c>
      <c r="B7" s="7">
        <v>65</v>
      </c>
      <c r="C7" s="7">
        <f t="shared" si="2"/>
        <v>67.528156750646829</v>
      </c>
      <c r="D7" s="7">
        <f t="shared" si="1"/>
        <v>31.019579020687996</v>
      </c>
      <c r="E7" s="8">
        <f t="shared" si="0"/>
        <v>-3.7438557074528957E-2</v>
      </c>
      <c r="G7" s="3" t="s">
        <v>15</v>
      </c>
      <c r="H7" s="12">
        <v>2.2620000000000001E-2</v>
      </c>
    </row>
    <row r="8" spans="1:8" ht="17.25" x14ac:dyDescent="0.25">
      <c r="A8" s="6">
        <v>12</v>
      </c>
      <c r="B8" s="7">
        <v>62.5</v>
      </c>
      <c r="C8" s="7">
        <f t="shared" si="2"/>
        <v>65.00179860432921</v>
      </c>
      <c r="D8" s="7">
        <f t="shared" si="1"/>
        <v>29.468630575428215</v>
      </c>
      <c r="E8" s="8">
        <f t="shared" si="0"/>
        <v>-3.8488144298250024E-2</v>
      </c>
      <c r="G8" s="3" t="s">
        <v>16</v>
      </c>
      <c r="H8" s="12">
        <v>3.5189999999999999E-4</v>
      </c>
    </row>
    <row r="9" spans="1:8" ht="17.25" x14ac:dyDescent="0.25">
      <c r="A9" s="6">
        <v>14</v>
      </c>
      <c r="B9" s="7">
        <v>60.1</v>
      </c>
      <c r="C9" s="7">
        <f t="shared" si="2"/>
        <v>62.601755880815602</v>
      </c>
      <c r="D9" s="7">
        <f t="shared" si="1"/>
        <v>27.995228027172693</v>
      </c>
      <c r="E9" s="8">
        <f t="shared" si="0"/>
        <v>-3.9963030519121076E-2</v>
      </c>
      <c r="G9" s="3" t="s">
        <v>17</v>
      </c>
      <c r="H9" s="11">
        <v>1000</v>
      </c>
    </row>
    <row r="10" spans="1:8" x14ac:dyDescent="0.25">
      <c r="A10" s="6">
        <v>16</v>
      </c>
      <c r="B10" s="7">
        <v>58.1</v>
      </c>
      <c r="C10" s="7">
        <f t="shared" si="2"/>
        <v>60.321712933188955</v>
      </c>
      <c r="D10" s="7">
        <f t="shared" si="1"/>
        <v>26.595494157332649</v>
      </c>
      <c r="E10" s="8">
        <f t="shared" si="0"/>
        <v>-3.68310650536346E-2</v>
      </c>
      <c r="G10" s="3" t="s">
        <v>18</v>
      </c>
      <c r="H10" s="12">
        <v>4187</v>
      </c>
    </row>
    <row r="11" spans="1:8" x14ac:dyDescent="0.25">
      <c r="A11" s="6">
        <v>18</v>
      </c>
      <c r="B11" s="7">
        <v>56.1</v>
      </c>
      <c r="C11" s="7">
        <f t="shared" si="2"/>
        <v>58.155669890667035</v>
      </c>
      <c r="D11" s="7">
        <f t="shared" si="1"/>
        <v>25.265745604435754</v>
      </c>
      <c r="E11" s="8">
        <f t="shared" si="0"/>
        <v>-3.5347712347423794E-2</v>
      </c>
    </row>
    <row r="12" spans="1:8" x14ac:dyDescent="0.25">
      <c r="A12" s="6">
        <v>20</v>
      </c>
      <c r="B12" s="7">
        <v>54.3</v>
      </c>
      <c r="C12" s="7">
        <f t="shared" si="2"/>
        <v>56.097926870106235</v>
      </c>
      <c r="D12" s="7">
        <f t="shared" si="1"/>
        <v>24.002483171460938</v>
      </c>
      <c r="E12" s="8">
        <f t="shared" si="0"/>
        <v>-3.2049791684268587E-2</v>
      </c>
    </row>
    <row r="13" spans="1:8" x14ac:dyDescent="0.25">
      <c r="A13" s="6">
        <v>22</v>
      </c>
      <c r="B13" s="7">
        <v>52.8</v>
      </c>
      <c r="C13" s="7">
        <f t="shared" si="2"/>
        <v>54.143068976914648</v>
      </c>
      <c r="D13" s="7">
        <f t="shared" si="1"/>
        <v>22.802382617796948</v>
      </c>
      <c r="E13" s="8">
        <f t="shared" si="0"/>
        <v>-2.4805926267077779E-2</v>
      </c>
    </row>
    <row r="14" spans="1:8" x14ac:dyDescent="0.25">
      <c r="A14" s="6">
        <v>24</v>
      </c>
      <c r="B14" s="7">
        <v>51.2</v>
      </c>
      <c r="C14" s="7">
        <f t="shared" si="2"/>
        <v>52.285952055904772</v>
      </c>
      <c r="D14" s="7">
        <f t="shared" si="1"/>
        <v>21.662285911593923</v>
      </c>
      <c r="E14" s="8">
        <f t="shared" si="0"/>
        <v>-2.0769480390137228E-2</v>
      </c>
    </row>
    <row r="15" spans="1:8" x14ac:dyDescent="0.25">
      <c r="A15" s="6">
        <v>26</v>
      </c>
      <c r="B15" s="7">
        <v>49.9</v>
      </c>
      <c r="C15" s="7">
        <f t="shared" si="2"/>
        <v>50.521689154589517</v>
      </c>
      <c r="D15" s="7">
        <f t="shared" si="1"/>
        <v>20.579192919488758</v>
      </c>
      <c r="E15" s="8">
        <f t="shared" si="0"/>
        <v>-1.2305391308022847E-2</v>
      </c>
    </row>
    <row r="16" spans="1:8" x14ac:dyDescent="0.25">
      <c r="A16" s="6">
        <v>28</v>
      </c>
      <c r="B16" s="7">
        <v>48.6</v>
      </c>
      <c r="C16" s="7">
        <f t="shared" si="2"/>
        <v>48.845637663300153</v>
      </c>
      <c r="D16" s="7">
        <f t="shared" si="1"/>
        <v>19.550253511836075</v>
      </c>
      <c r="E16" s="8">
        <f t="shared" si="0"/>
        <v>-5.028855698299326E-3</v>
      </c>
    </row>
    <row r="17" spans="1:5" x14ac:dyDescent="0.25">
      <c r="A17" s="6">
        <v>30</v>
      </c>
      <c r="B17" s="7">
        <v>47.2</v>
      </c>
      <c r="C17" s="7">
        <f t="shared" si="2"/>
        <v>47.253387098285671</v>
      </c>
      <c r="D17" s="7">
        <f t="shared" si="1"/>
        <v>18.572760062669843</v>
      </c>
      <c r="E17" s="8">
        <f t="shared" si="0"/>
        <v>-1.1298046883840248E-3</v>
      </c>
    </row>
    <row r="18" spans="1:5" x14ac:dyDescent="0.25">
      <c r="A18" s="6">
        <v>32</v>
      </c>
      <c r="B18" s="7">
        <v>46.1</v>
      </c>
      <c r="C18" s="7">
        <f t="shared" si="2"/>
        <v>45.740747495645188</v>
      </c>
      <c r="D18" s="7">
        <f t="shared" si="1"/>
        <v>17.644140324659553</v>
      </c>
      <c r="E18" s="8">
        <f t="shared" si="0"/>
        <v>7.8541021741941747E-3</v>
      </c>
    </row>
    <row r="19" spans="1:5" x14ac:dyDescent="0.25">
      <c r="A19" s="6">
        <v>34</v>
      </c>
      <c r="B19" s="7">
        <v>45</v>
      </c>
      <c r="C19" s="7">
        <f t="shared" si="2"/>
        <v>44.3037383855523</v>
      </c>
      <c r="D19" s="7">
        <f t="shared" si="1"/>
        <v>16.76195066031158</v>
      </c>
      <c r="E19" s="8">
        <f t="shared" si="0"/>
        <v>1.571564025564837E-2</v>
      </c>
    </row>
    <row r="20" spans="1:5" x14ac:dyDescent="0.25">
      <c r="A20" s="6">
        <v>36</v>
      </c>
      <c r="B20" s="7">
        <v>43.9</v>
      </c>
      <c r="C20" s="7">
        <f t="shared" si="2"/>
        <v>42.938578317757383</v>
      </c>
      <c r="D20" s="7">
        <f t="shared" si="1"/>
        <v>15.92386961160382</v>
      </c>
      <c r="E20" s="8">
        <f t="shared" si="0"/>
        <v>2.239062679550843E-2</v>
      </c>
    </row>
    <row r="21" spans="1:5" x14ac:dyDescent="0.25">
      <c r="A21" s="6">
        <v>38</v>
      </c>
      <c r="B21" s="7">
        <v>43</v>
      </c>
      <c r="C21" s="7">
        <f t="shared" si="2"/>
        <v>41.641674910804483</v>
      </c>
      <c r="D21" s="7">
        <f t="shared" si="1"/>
        <v>15.127691791132268</v>
      </c>
      <c r="E21" s="8">
        <f t="shared" si="0"/>
        <v>3.2619367307031209E-2</v>
      </c>
    </row>
    <row r="22" spans="1:5" x14ac:dyDescent="0.25">
      <c r="A22" s="6">
        <v>40</v>
      </c>
      <c r="B22" s="7">
        <v>41.9</v>
      </c>
      <c r="C22" s="7">
        <f t="shared" si="2"/>
        <v>40.409615398777568</v>
      </c>
      <c r="D22" s="7">
        <f t="shared" si="1"/>
        <v>14.371322078694263</v>
      </c>
      <c r="E22" s="8">
        <f t="shared" si="0"/>
        <v>3.6881929870273313E-2</v>
      </c>
    </row>
    <row r="23" spans="1:5" x14ac:dyDescent="0.25">
      <c r="A23" s="6">
        <v>42</v>
      </c>
      <c r="B23" s="7">
        <v>41</v>
      </c>
      <c r="C23" s="7">
        <f t="shared" si="2"/>
        <v>39.239157650700164</v>
      </c>
      <c r="D23" s="7">
        <f t="shared" si="1"/>
        <v>13.652770108036858</v>
      </c>
      <c r="E23" s="8">
        <f t="shared" si="0"/>
        <v>4.4874621544492198E-2</v>
      </c>
    </row>
    <row r="24" spans="1:5" x14ac:dyDescent="0.25">
      <c r="A24" s="6">
        <v>44</v>
      </c>
      <c r="B24" s="7">
        <v>40.1</v>
      </c>
      <c r="C24" s="7">
        <f t="shared" si="2"/>
        <v>38.1272216389562</v>
      </c>
      <c r="D24" s="7">
        <f t="shared" si="1"/>
        <v>12.970145029262358</v>
      </c>
      <c r="E24" s="8">
        <f t="shared" si="0"/>
        <v>5.174199105628325E-2</v>
      </c>
    </row>
    <row r="25" spans="1:5" x14ac:dyDescent="0.25">
      <c r="A25" s="6">
        <v>46</v>
      </c>
      <c r="B25" s="7">
        <v>39.5</v>
      </c>
      <c r="C25" s="7">
        <f t="shared" si="2"/>
        <v>37.070881334281388</v>
      </c>
      <c r="D25" s="7">
        <f t="shared" si="1"/>
        <v>12.32165053310842</v>
      </c>
      <c r="E25" s="8">
        <f t="shared" si="0"/>
        <v>6.5526326277877786E-2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4097" r:id="rId4">
          <objectPr defaultSize="0" autoPict="0" r:id="rId5">
            <anchor moveWithCells="1" sizeWithCells="1">
              <from>
                <xdr:col>5</xdr:col>
                <xdr:colOff>752475</xdr:colOff>
                <xdr:row>16</xdr:row>
                <xdr:rowOff>47625</xdr:rowOff>
              </from>
              <to>
                <xdr:col>7</xdr:col>
                <xdr:colOff>285750</xdr:colOff>
                <xdr:row>19</xdr:row>
                <xdr:rowOff>9525</xdr:rowOff>
              </to>
            </anchor>
          </objectPr>
        </oleObject>
      </mc:Choice>
      <mc:Fallback>
        <oleObject progId="Equation.DSMT4" shapeId="4097" r:id="rId4"/>
      </mc:Fallback>
    </mc:AlternateContent>
    <mc:AlternateContent xmlns:mc="http://schemas.openxmlformats.org/markup-compatibility/2006">
      <mc:Choice Requires="x14">
        <oleObject progId="Equation.DSMT4" shapeId="4098" r:id="rId6">
          <objectPr defaultSize="0" autoPict="0" r:id="rId7">
            <anchor moveWithCells="1" sizeWithCells="1">
              <from>
                <xdr:col>6</xdr:col>
                <xdr:colOff>28575</xdr:colOff>
                <xdr:row>23</xdr:row>
                <xdr:rowOff>152400</xdr:rowOff>
              </from>
              <to>
                <xdr:col>7</xdr:col>
                <xdr:colOff>419100</xdr:colOff>
                <xdr:row>25</xdr:row>
                <xdr:rowOff>57150</xdr:rowOff>
              </to>
            </anchor>
          </objectPr>
        </oleObject>
      </mc:Choice>
      <mc:Fallback>
        <oleObject progId="Equation.DSMT4" shapeId="4098" r:id="rId6"/>
      </mc:Fallback>
    </mc:AlternateContent>
    <mc:AlternateContent xmlns:mc="http://schemas.openxmlformats.org/markup-compatibility/2006">
      <mc:Choice Requires="x14">
        <oleObject progId="Equation.DSMT4" shapeId="4099" r:id="rId8">
          <objectPr defaultSize="0" autoPict="0" r:id="rId9">
            <anchor moveWithCells="1" sizeWithCells="1">
              <from>
                <xdr:col>6</xdr:col>
                <xdr:colOff>0</xdr:colOff>
                <xdr:row>13</xdr:row>
                <xdr:rowOff>123825</xdr:rowOff>
              </from>
              <to>
                <xdr:col>8</xdr:col>
                <xdr:colOff>9525</xdr:colOff>
                <xdr:row>15</xdr:row>
                <xdr:rowOff>9525</xdr:rowOff>
              </to>
            </anchor>
          </objectPr>
        </oleObject>
      </mc:Choice>
      <mc:Fallback>
        <oleObject progId="Equation.DSMT4" shapeId="4099" r:id="rId8"/>
      </mc:Fallback>
    </mc:AlternateContent>
    <mc:AlternateContent xmlns:mc="http://schemas.openxmlformats.org/markup-compatibility/2006">
      <mc:Choice Requires="x14">
        <oleObject progId="Equation.DSMT4" shapeId="4100" r:id="rId10">
          <objectPr defaultSize="0" autoPict="0" r:id="rId11">
            <anchor moveWithCells="1" sizeWithCells="1">
              <from>
                <xdr:col>5</xdr:col>
                <xdr:colOff>733425</xdr:colOff>
                <xdr:row>10</xdr:row>
                <xdr:rowOff>180975</xdr:rowOff>
              </from>
              <to>
                <xdr:col>7</xdr:col>
                <xdr:colOff>104775</xdr:colOff>
                <xdr:row>13</xdr:row>
                <xdr:rowOff>104775</xdr:rowOff>
              </to>
            </anchor>
          </objectPr>
        </oleObject>
      </mc:Choice>
      <mc:Fallback>
        <oleObject progId="Equation.DSMT4" shapeId="4100" r:id="rId10"/>
      </mc:Fallback>
    </mc:AlternateContent>
    <mc:AlternateContent xmlns:mc="http://schemas.openxmlformats.org/markup-compatibility/2006">
      <mc:Choice Requires="x14">
        <oleObject progId="Equation.DSMT4" shapeId="4101" r:id="rId12">
          <objectPr defaultSize="0" autoPict="0" r:id="rId13">
            <anchor moveWithCells="1" sizeWithCells="1">
              <from>
                <xdr:col>6</xdr:col>
                <xdr:colOff>28575</xdr:colOff>
                <xdr:row>21</xdr:row>
                <xdr:rowOff>9525</xdr:rowOff>
              </from>
              <to>
                <xdr:col>7</xdr:col>
                <xdr:colOff>666750</xdr:colOff>
                <xdr:row>23</xdr:row>
                <xdr:rowOff>114300</xdr:rowOff>
              </to>
            </anchor>
          </objectPr>
        </oleObject>
      </mc:Choice>
      <mc:Fallback>
        <oleObject progId="Equation.DSMT4" shapeId="4101" r:id="rId1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E6DC8-30E0-4BB1-B754-6DABD06A9D64}">
  <dimension ref="A1:H25"/>
  <sheetViews>
    <sheetView zoomScale="160" zoomScaleNormal="160" workbookViewId="0">
      <selection activeCell="H2" sqref="H2:H5"/>
    </sheetView>
  </sheetViews>
  <sheetFormatPr baseColWidth="10" defaultRowHeight="15" x14ac:dyDescent="0.25"/>
  <cols>
    <col min="4" max="4" width="12.28515625" bestFit="1" customWidth="1"/>
  </cols>
  <sheetData>
    <row r="1" spans="1:8" x14ac:dyDescent="0.25">
      <c r="A1" s="2" t="s">
        <v>0</v>
      </c>
      <c r="B1" s="5" t="s">
        <v>10</v>
      </c>
      <c r="C1" s="2" t="s">
        <v>7</v>
      </c>
      <c r="D1" s="2" t="s">
        <v>8</v>
      </c>
      <c r="E1" s="2" t="s">
        <v>9</v>
      </c>
      <c r="F1" s="4"/>
      <c r="G1" s="2" t="s">
        <v>1</v>
      </c>
      <c r="H1" s="2" t="s">
        <v>6</v>
      </c>
    </row>
    <row r="2" spans="1:8" x14ac:dyDescent="0.25">
      <c r="A2" s="6">
        <v>0</v>
      </c>
      <c r="B2" s="7">
        <v>82.3</v>
      </c>
      <c r="C2" s="7">
        <f>Analítica!C2</f>
        <v>82.3</v>
      </c>
      <c r="D2" s="7">
        <f>Euler!C2</f>
        <v>82.3</v>
      </c>
      <c r="E2" s="8">
        <f>(D2-C2)/C2</f>
        <v>0</v>
      </c>
      <c r="G2" t="s">
        <v>3</v>
      </c>
      <c r="H2" s="9">
        <v>82.3</v>
      </c>
    </row>
    <row r="3" spans="1:8" ht="17.25" x14ac:dyDescent="0.25">
      <c r="A3" s="6">
        <v>2</v>
      </c>
      <c r="B3" s="7">
        <v>78.5</v>
      </c>
      <c r="C3" s="7">
        <f>Analítica!C3</f>
        <v>79.115281419896633</v>
      </c>
      <c r="D3" s="7">
        <f>Euler!C3</f>
        <v>79.03506421837902</v>
      </c>
      <c r="E3" s="8">
        <f t="shared" ref="E3:E25" si="0">(D3-C3)/C3</f>
        <v>-1.0139280310698462E-3</v>
      </c>
      <c r="G3" t="s">
        <v>2</v>
      </c>
      <c r="H3" s="10">
        <v>2.5000000000000001E-2</v>
      </c>
    </row>
    <row r="4" spans="1:8" x14ac:dyDescent="0.25">
      <c r="A4" s="6">
        <v>4</v>
      </c>
      <c r="B4" s="7">
        <v>74.3</v>
      </c>
      <c r="C4" s="7">
        <f>Analítica!C4</f>
        <v>76.085883397748148</v>
      </c>
      <c r="D4" s="7">
        <f>Euler!C4</f>
        <v>75.933372014983291</v>
      </c>
      <c r="E4" s="8">
        <f t="shared" si="0"/>
        <v>-2.0044635871227924E-3</v>
      </c>
      <c r="G4" t="s">
        <v>4</v>
      </c>
      <c r="H4" s="9">
        <v>17</v>
      </c>
    </row>
    <row r="5" spans="1:8" x14ac:dyDescent="0.25">
      <c r="A5" s="6">
        <v>6</v>
      </c>
      <c r="B5" s="7">
        <v>70.7</v>
      </c>
      <c r="C5" s="7">
        <f>Analítica!C5</f>
        <v>73.204230860556265</v>
      </c>
      <c r="D5" s="7">
        <f>Euler!C5</f>
        <v>72.986761371441176</v>
      </c>
      <c r="E5" s="8">
        <f t="shared" si="0"/>
        <v>-2.9707229562911182E-3</v>
      </c>
      <c r="G5" s="3" t="s">
        <v>5</v>
      </c>
      <c r="H5" s="11">
        <v>2</v>
      </c>
    </row>
    <row r="6" spans="1:8" x14ac:dyDescent="0.25">
      <c r="A6" s="6">
        <v>8</v>
      </c>
      <c r="B6" s="7">
        <v>67.599999999999994</v>
      </c>
      <c r="C6" s="7">
        <f>Analítica!C6</f>
        <v>70.463118175992207</v>
      </c>
      <c r="D6" s="7">
        <f>Euler!C6</f>
        <v>70.187478362272813</v>
      </c>
      <c r="E6" s="8">
        <f t="shared" si="0"/>
        <v>-3.9118310522526451E-3</v>
      </c>
    </row>
    <row r="7" spans="1:8" x14ac:dyDescent="0.25">
      <c r="A7" s="6">
        <v>10</v>
      </c>
      <c r="B7" s="7">
        <v>65</v>
      </c>
      <c r="C7" s="7">
        <f>Analítica!C7</f>
        <v>67.855691134562733</v>
      </c>
      <c r="D7" s="7">
        <f>Euler!C7</f>
        <v>67.528156750646829</v>
      </c>
      <c r="E7" s="8">
        <f t="shared" si="0"/>
        <v>-4.8269257661288749E-3</v>
      </c>
    </row>
    <row r="8" spans="1:8" x14ac:dyDescent="0.25">
      <c r="A8" s="6">
        <v>12</v>
      </c>
      <c r="B8" s="7">
        <v>62.5</v>
      </c>
      <c r="C8" s="7">
        <f>Analítica!C8</f>
        <v>65.375429810516181</v>
      </c>
      <c r="D8" s="7">
        <f>Euler!C8</f>
        <v>65.00179860432921</v>
      </c>
      <c r="E8" s="8">
        <f t="shared" si="0"/>
        <v>-5.7151625200767614E-3</v>
      </c>
    </row>
    <row r="9" spans="1:8" x14ac:dyDescent="0.25">
      <c r="A9" s="6">
        <v>14</v>
      </c>
      <c r="B9" s="7">
        <v>60.1</v>
      </c>
      <c r="C9" s="7">
        <f>Analítica!C9</f>
        <v>63.016132258631984</v>
      </c>
      <c r="D9" s="7">
        <f>Euler!C9</f>
        <v>62.601755880815602</v>
      </c>
      <c r="E9" s="8">
        <f t="shared" si="0"/>
        <v>-6.5757189939187376E-3</v>
      </c>
    </row>
    <row r="10" spans="1:8" x14ac:dyDescent="0.25">
      <c r="A10" s="6">
        <v>16</v>
      </c>
      <c r="B10" s="7">
        <v>58.1</v>
      </c>
      <c r="C10" s="7">
        <f>Analítica!C10</f>
        <v>60.771899006127249</v>
      </c>
      <c r="D10" s="7">
        <f>Euler!C10</f>
        <v>60.321712933188955</v>
      </c>
      <c r="E10" s="8">
        <f t="shared" si="0"/>
        <v>-7.407799991455008E-3</v>
      </c>
    </row>
    <row r="11" spans="1:8" x14ac:dyDescent="0.25">
      <c r="A11" s="6">
        <v>18</v>
      </c>
      <c r="B11" s="7">
        <v>56.1</v>
      </c>
      <c r="C11" s="7">
        <f>Analítica!C11</f>
        <v>58.637118300901797</v>
      </c>
      <c r="D11" s="7">
        <f>Euler!C11</f>
        <v>58.155669890667035</v>
      </c>
      <c r="E11" s="8">
        <f t="shared" si="0"/>
        <v>-8.2106424085195487E-3</v>
      </c>
    </row>
    <row r="12" spans="1:8" x14ac:dyDescent="0.25">
      <c r="A12" s="6">
        <v>20</v>
      </c>
      <c r="B12" s="7">
        <v>54.3</v>
      </c>
      <c r="C12" s="7">
        <f>Analítica!C12</f>
        <v>56.606452079234963</v>
      </c>
      <c r="D12" s="7">
        <f>Euler!C12</f>
        <v>56.097926870106235</v>
      </c>
      <c r="E12" s="8">
        <f t="shared" si="0"/>
        <v>-8.9835202604981925E-3</v>
      </c>
    </row>
    <row r="13" spans="1:8" x14ac:dyDescent="0.25">
      <c r="A13" s="6">
        <v>22</v>
      </c>
      <c r="B13" s="7">
        <v>52.8</v>
      </c>
      <c r="C13" s="7">
        <f>Analítica!C13</f>
        <v>54.674822617845777</v>
      </c>
      <c r="D13" s="7">
        <f>Euler!C13</f>
        <v>54.143068976914648</v>
      </c>
      <c r="E13" s="8">
        <f t="shared" si="0"/>
        <v>-9.7257497230098956E-3</v>
      </c>
    </row>
    <row r="14" spans="1:8" x14ac:dyDescent="0.25">
      <c r="A14" s="6">
        <v>24</v>
      </c>
      <c r="B14" s="7">
        <v>51.2</v>
      </c>
      <c r="C14" s="7">
        <f>Analítica!C14</f>
        <v>52.837399836939923</v>
      </c>
      <c r="D14" s="7">
        <f>Euler!C14</f>
        <v>52.285952055904772</v>
      </c>
      <c r="E14" s="8">
        <f t="shared" si="0"/>
        <v>-1.0436694135914313E-2</v>
      </c>
    </row>
    <row r="15" spans="1:8" x14ac:dyDescent="0.25">
      <c r="A15" s="6">
        <v>26</v>
      </c>
      <c r="B15" s="7">
        <v>49.9</v>
      </c>
      <c r="C15" s="7">
        <f>Analítica!C15</f>
        <v>51.089589222494347</v>
      </c>
      <c r="D15" s="7">
        <f>Euler!C15</f>
        <v>50.521689154589517</v>
      </c>
      <c r="E15" s="8">
        <f t="shared" si="0"/>
        <v>-1.1115768917844188E-2</v>
      </c>
    </row>
    <row r="16" spans="1:8" x14ac:dyDescent="0.25">
      <c r="A16" s="6">
        <v>28</v>
      </c>
      <c r="B16" s="7">
        <v>48.6</v>
      </c>
      <c r="C16" s="7">
        <f>Analítica!C16</f>
        <v>49.427020337579037</v>
      </c>
      <c r="D16" s="7">
        <f>Euler!C16</f>
        <v>48.845637663300153</v>
      </c>
      <c r="E16" s="8">
        <f t="shared" si="0"/>
        <v>-1.1762446336196872E-2</v>
      </c>
    </row>
    <row r="17" spans="1:5" x14ac:dyDescent="0.25">
      <c r="A17" s="6">
        <v>30</v>
      </c>
      <c r="B17" s="7">
        <v>47.2</v>
      </c>
      <c r="C17" s="7">
        <f>Analítica!C17</f>
        <v>47.845535893988256</v>
      </c>
      <c r="D17" s="7">
        <f>Euler!C17</f>
        <v>47.253387098285671</v>
      </c>
      <c r="E17" s="8">
        <f t="shared" si="0"/>
        <v>-1.237626007606255E-2</v>
      </c>
    </row>
    <row r="18" spans="1:5" x14ac:dyDescent="0.25">
      <c r="A18" s="6">
        <v>32</v>
      </c>
      <c r="B18" s="7">
        <v>46.1</v>
      </c>
      <c r="C18" s="7">
        <f>Analítica!C18</f>
        <v>46.341181356854563</v>
      </c>
      <c r="D18" s="7">
        <f>Euler!C18</f>
        <v>45.740747495645188</v>
      </c>
      <c r="E18" s="8">
        <f t="shared" si="0"/>
        <v>-1.2956809551005576E-2</v>
      </c>
    </row>
    <row r="19" spans="1:5" x14ac:dyDescent="0.25">
      <c r="A19" s="6">
        <v>34</v>
      </c>
      <c r="B19" s="7">
        <v>45</v>
      </c>
      <c r="C19" s="7">
        <f>Analítica!C19</f>
        <v>44.910195056251851</v>
      </c>
      <c r="D19" s="7">
        <f>Euler!C19</f>
        <v>44.3037383855523</v>
      </c>
      <c r="E19" s="8">
        <f t="shared" si="0"/>
        <v>-1.3503763899042055E-2</v>
      </c>
    </row>
    <row r="20" spans="1:5" x14ac:dyDescent="0.25">
      <c r="A20" s="6">
        <v>36</v>
      </c>
      <c r="B20" s="7">
        <v>43.9</v>
      </c>
      <c r="C20" s="7">
        <f>Analítica!C20</f>
        <v>43.548998781061115</v>
      </c>
      <c r="D20" s="7">
        <f>Euler!C20</f>
        <v>42.938578317757383</v>
      </c>
      <c r="E20" s="8">
        <f t="shared" si="0"/>
        <v>-1.4016865608611798E-2</v>
      </c>
    </row>
    <row r="21" spans="1:5" x14ac:dyDescent="0.25">
      <c r="A21" s="6">
        <v>38</v>
      </c>
      <c r="B21" s="7">
        <v>43</v>
      </c>
      <c r="C21" s="7">
        <f>Analítica!C21</f>
        <v>42.254188831578929</v>
      </c>
      <c r="D21" s="7">
        <f>Euler!C21</f>
        <v>41.641674910804483</v>
      </c>
      <c r="E21" s="8">
        <f t="shared" si="0"/>
        <v>-1.449593372188181E-2</v>
      </c>
    </row>
    <row r="22" spans="1:5" x14ac:dyDescent="0.25">
      <c r="A22" s="6">
        <v>40</v>
      </c>
      <c r="B22" s="7">
        <v>41.9</v>
      </c>
      <c r="C22" s="7">
        <f>Analítica!C22</f>
        <v>41.022527508495187</v>
      </c>
      <c r="D22" s="7">
        <f>Euler!C22</f>
        <v>40.409615398777568</v>
      </c>
      <c r="E22" s="8">
        <f t="shared" si="0"/>
        <v>-1.4940866566320031E-2</v>
      </c>
    </row>
    <row r="23" spans="1:5" x14ac:dyDescent="0.25">
      <c r="A23" s="6">
        <v>42</v>
      </c>
      <c r="B23" s="7">
        <v>41</v>
      </c>
      <c r="C23" s="7">
        <f>Analítica!C23</f>
        <v>39.850935016958445</v>
      </c>
      <c r="D23" s="7">
        <f>Euler!C23</f>
        <v>39.239157650700164</v>
      </c>
      <c r="E23" s="8">
        <f t="shared" si="0"/>
        <v>-1.5351643970158807E-2</v>
      </c>
    </row>
    <row r="24" spans="1:5" x14ac:dyDescent="0.25">
      <c r="A24" s="6">
        <v>44</v>
      </c>
      <c r="B24" s="7">
        <v>40.1</v>
      </c>
      <c r="C24" s="7">
        <f>Analítica!C24</f>
        <v>38.736481765484598</v>
      </c>
      <c r="D24" s="7">
        <f>Euler!C24</f>
        <v>38.1272216389562</v>
      </c>
      <c r="E24" s="8">
        <f t="shared" si="0"/>
        <v>-1.5728328923027467E-2</v>
      </c>
    </row>
    <row r="25" spans="1:5" x14ac:dyDescent="0.25">
      <c r="A25" s="6">
        <v>46</v>
      </c>
      <c r="B25" s="7">
        <v>39.5</v>
      </c>
      <c r="C25" s="7">
        <f>Analítica!C25</f>
        <v>37.676381040452171</v>
      </c>
      <c r="D25" s="7">
        <f>Euler!C25</f>
        <v>37.070881334281388</v>
      </c>
      <c r="E25" s="8">
        <f t="shared" si="0"/>
        <v>-1.607106864963152E-2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g o G u i d   x m l n s : x s i = " h t t p : / / w w w . w 3 . o r g / 2 0 0 1 / X M L S c h e m a - i n s t a n c e "   x m l n s : x s d = " h t t p : / / w w w . w 3 . o r g / 2 0 0 1 / X M L S c h e m a "   x m l n s = " h t t p : / / w w w . b o o z a l l e n . c o m / a r g o / g u i d " > 4 1 5 4 f a 4 e - c 7 4 2 - 4 d 7 0 - 8 3 6 5 - e a b 9 5 4 4 e d 9 4 0 < / A r g o G u i d > 
</file>

<file path=customXml/itemProps1.xml><?xml version="1.0" encoding="utf-8"?>
<ds:datastoreItem xmlns:ds="http://schemas.openxmlformats.org/officeDocument/2006/customXml" ds:itemID="{1A6A02DB-E798-4309-8148-9EE7D03107AC}">
  <ds:schemaRefs>
    <ds:schemaRef ds:uri="http://www.w3.org/2001/XMLSchema"/>
    <ds:schemaRef ds:uri="http://www.boozallen.com/argo/gui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</vt:lpstr>
      <vt:lpstr>Ajuste</vt:lpstr>
      <vt:lpstr>Analítica</vt:lpstr>
      <vt:lpstr>Euler</vt:lpstr>
      <vt:lpstr>Todos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Tarifa</dc:creator>
  <cp:lastModifiedBy>Enrique Eduardo Tarifa</cp:lastModifiedBy>
  <dcterms:created xsi:type="dcterms:W3CDTF">2014-04-20T15:12:28Z</dcterms:created>
  <dcterms:modified xsi:type="dcterms:W3CDTF">2024-04-26T01:57:10Z</dcterms:modified>
</cp:coreProperties>
</file>